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antaj" sheetId="1" state="visible" r:id="rId1"/>
    <sheet name="Örnek" sheetId="2" state="visible" r:id="rId2"/>
    <sheet name="Nasıl kullanılır" sheetId="3" state="visible" r:id="rId3"/>
  </sheets>
  <definedNames>
    <definedName name="_xlnm.Print_Titles" localSheetId="0">'Puantaj'!$4:$5</definedName>
    <definedName name="_xlnm.Print_Titles" localSheetId="1">'Örnek'!$4:$5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201F"/>
      <sz val="16"/>
    </font>
    <font>
      <b val="1"/>
    </font>
    <font>
      <b val="1"/>
      <color rgb="00FFFFFF"/>
      <sz val="10"/>
    </font>
    <font>
      <color rgb="0015201F"/>
      <sz val="9"/>
    </font>
    <font>
      <color rgb="001E7A6E"/>
      <u val="single"/>
    </font>
  </fonts>
  <fills count="4">
    <fill>
      <patternFill/>
    </fill>
    <fill>
      <patternFill patternType="gray125"/>
    </fill>
    <fill>
      <patternFill patternType="solid">
        <fgColor rgb="00154848"/>
      </patternFill>
    </fill>
    <fill>
      <patternFill patternType="solid">
        <fgColor rgb="00EBE5D8"/>
      </patternFill>
    </fill>
  </fills>
  <borders count="2">
    <border>
      <left/>
      <right/>
      <top/>
      <bottom/>
      <diagonal/>
    </border>
    <border>
      <left style="thin">
        <color rgb="00D8D1C2"/>
      </left>
      <right style="thin">
        <color rgb="00D8D1C2"/>
      </right>
      <top style="thin">
        <color rgb="00D8D1C2"/>
      </top>
      <bottom style="thin">
        <color rgb="00D8D1C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E3DD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shiftrio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</cols>
  <sheetData>
    <row r="1">
      <c r="A1" s="1" t="inlineStr">
        <is>
          <t>Aylık puantaj cetveli</t>
        </is>
      </c>
    </row>
    <row r="2">
      <c r="A2" s="2" t="inlineStr">
        <is>
          <t>İşletme:</t>
        </is>
      </c>
      <c r="B2" t="inlineStr"/>
      <c r="J2" s="2" t="inlineStr">
        <is>
          <t>Yıl:</t>
        </is>
      </c>
      <c r="O2" s="2" t="inlineStr">
        <is>
          <t>Ay (1–12):</t>
        </is>
      </c>
    </row>
    <row r="4" ht="30" customHeight="1">
      <c r="A4" s="3" t="inlineStr">
        <is>
          <t>Çalışan</t>
        </is>
      </c>
      <c r="B4" s="3">
        <f>IF(OR($L$2="",$S$2=""),1,IF(MONTH(DATE($L$2,$S$2,1))=$S$2,1,""))</f>
        <v/>
      </c>
      <c r="C4" s="3">
        <f>IF(OR($L$2="",$S$2=""),2,IF(MONTH(DATE($L$2,$S$2,2))=$S$2,2,""))</f>
        <v/>
      </c>
      <c r="D4" s="3">
        <f>IF(OR($L$2="",$S$2=""),3,IF(MONTH(DATE($L$2,$S$2,3))=$S$2,3,""))</f>
        <v/>
      </c>
      <c r="E4" s="3">
        <f>IF(OR($L$2="",$S$2=""),4,IF(MONTH(DATE($L$2,$S$2,4))=$S$2,4,""))</f>
        <v/>
      </c>
      <c r="F4" s="3">
        <f>IF(OR($L$2="",$S$2=""),5,IF(MONTH(DATE($L$2,$S$2,5))=$S$2,5,""))</f>
        <v/>
      </c>
      <c r="G4" s="3">
        <f>IF(OR($L$2="",$S$2=""),6,IF(MONTH(DATE($L$2,$S$2,6))=$S$2,6,""))</f>
        <v/>
      </c>
      <c r="H4" s="3">
        <f>IF(OR($L$2="",$S$2=""),7,IF(MONTH(DATE($L$2,$S$2,7))=$S$2,7,""))</f>
        <v/>
      </c>
      <c r="I4" s="3">
        <f>IF(OR($L$2="",$S$2=""),8,IF(MONTH(DATE($L$2,$S$2,8))=$S$2,8,""))</f>
        <v/>
      </c>
      <c r="J4" s="3">
        <f>IF(OR($L$2="",$S$2=""),9,IF(MONTH(DATE($L$2,$S$2,9))=$S$2,9,""))</f>
        <v/>
      </c>
      <c r="K4" s="3">
        <f>IF(OR($L$2="",$S$2=""),10,IF(MONTH(DATE($L$2,$S$2,10))=$S$2,10,""))</f>
        <v/>
      </c>
      <c r="L4" s="3">
        <f>IF(OR($L$2="",$S$2=""),11,IF(MONTH(DATE($L$2,$S$2,11))=$S$2,11,""))</f>
        <v/>
      </c>
      <c r="M4" s="3">
        <f>IF(OR($L$2="",$S$2=""),12,IF(MONTH(DATE($L$2,$S$2,12))=$S$2,12,""))</f>
        <v/>
      </c>
      <c r="N4" s="3">
        <f>IF(OR($L$2="",$S$2=""),13,IF(MONTH(DATE($L$2,$S$2,13))=$S$2,13,""))</f>
        <v/>
      </c>
      <c r="O4" s="3">
        <f>IF(OR($L$2="",$S$2=""),14,IF(MONTH(DATE($L$2,$S$2,14))=$S$2,14,""))</f>
        <v/>
      </c>
      <c r="P4" s="3">
        <f>IF(OR($L$2="",$S$2=""),15,IF(MONTH(DATE($L$2,$S$2,15))=$S$2,15,""))</f>
        <v/>
      </c>
      <c r="Q4" s="3">
        <f>IF(OR($L$2="",$S$2=""),16,IF(MONTH(DATE($L$2,$S$2,16))=$S$2,16,""))</f>
        <v/>
      </c>
      <c r="R4" s="3">
        <f>IF(OR($L$2="",$S$2=""),17,IF(MONTH(DATE($L$2,$S$2,17))=$S$2,17,""))</f>
        <v/>
      </c>
      <c r="S4" s="3">
        <f>IF(OR($L$2="",$S$2=""),18,IF(MONTH(DATE($L$2,$S$2,18))=$S$2,18,""))</f>
        <v/>
      </c>
      <c r="T4" s="3">
        <f>IF(OR($L$2="",$S$2=""),19,IF(MONTH(DATE($L$2,$S$2,19))=$S$2,19,""))</f>
        <v/>
      </c>
      <c r="U4" s="3">
        <f>IF(OR($L$2="",$S$2=""),20,IF(MONTH(DATE($L$2,$S$2,20))=$S$2,20,""))</f>
        <v/>
      </c>
      <c r="V4" s="3">
        <f>IF(OR($L$2="",$S$2=""),21,IF(MONTH(DATE($L$2,$S$2,21))=$S$2,21,""))</f>
        <v/>
      </c>
      <c r="W4" s="3">
        <f>IF(OR($L$2="",$S$2=""),22,IF(MONTH(DATE($L$2,$S$2,22))=$S$2,22,""))</f>
        <v/>
      </c>
      <c r="X4" s="3">
        <f>IF(OR($L$2="",$S$2=""),23,IF(MONTH(DATE($L$2,$S$2,23))=$S$2,23,""))</f>
        <v/>
      </c>
      <c r="Y4" s="3">
        <f>IF(OR($L$2="",$S$2=""),24,IF(MONTH(DATE($L$2,$S$2,24))=$S$2,24,""))</f>
        <v/>
      </c>
      <c r="Z4" s="3">
        <f>IF(OR($L$2="",$S$2=""),25,IF(MONTH(DATE($L$2,$S$2,25))=$S$2,25,""))</f>
        <v/>
      </c>
      <c r="AA4" s="3">
        <f>IF(OR($L$2="",$S$2=""),26,IF(MONTH(DATE($L$2,$S$2,26))=$S$2,26,""))</f>
        <v/>
      </c>
      <c r="AB4" s="3">
        <f>IF(OR($L$2="",$S$2=""),27,IF(MONTH(DATE($L$2,$S$2,27))=$S$2,27,""))</f>
        <v/>
      </c>
      <c r="AC4" s="3">
        <f>IF(OR($L$2="",$S$2=""),28,IF(MONTH(DATE($L$2,$S$2,28))=$S$2,28,""))</f>
        <v/>
      </c>
      <c r="AD4" s="3">
        <f>IF(OR($L$2="",$S$2=""),29,IF(MONTH(DATE($L$2,$S$2,29))=$S$2,29,""))</f>
        <v/>
      </c>
      <c r="AE4" s="3">
        <f>IF(OR($L$2="",$S$2=""),30,IF(MONTH(DATE($L$2,$S$2,30))=$S$2,30,""))</f>
        <v/>
      </c>
      <c r="AF4" s="3">
        <f>IF(OR($L$2="",$S$2=""),31,IF(MONTH(DATE($L$2,$S$2,31))=$S$2,31,""))</f>
        <v/>
      </c>
      <c r="AG4" s="3" t="inlineStr">
        <is>
          <t>Çalıştı</t>
        </is>
      </c>
      <c r="AH4" s="3" t="inlineStr">
        <is>
          <t>Yıllık izin</t>
        </is>
      </c>
      <c r="AI4" s="3" t="inlineStr">
        <is>
          <t>Rapor</t>
        </is>
      </c>
      <c r="AJ4" s="3" t="inlineStr">
        <is>
          <t>Ücretsiz izin</t>
        </is>
      </c>
      <c r="AK4" s="3" t="inlineStr">
        <is>
          <t>Mazeret</t>
        </is>
      </c>
      <c r="AL4" s="3" t="inlineStr">
        <is>
          <t>Hafta tatili</t>
        </is>
      </c>
      <c r="AM4" s="3" t="inlineStr">
        <is>
          <t>Resmi tatil</t>
        </is>
      </c>
      <c r="AN4" s="3" t="inlineStr">
        <is>
          <t>Devamsız</t>
        </is>
      </c>
      <c r="AO4" s="3" t="inlineStr">
        <is>
          <t>Fazla mesai (saat)</t>
        </is>
      </c>
    </row>
    <row r="5">
      <c r="A5" s="4" t="n"/>
      <c r="B5" s="4">
        <f>IF(OR($L$2="",$S$2=""),"",IF(MONTH(DATE($L$2,$S$2,1))=$S$2,CHOOSE(WEEKDAY(DATE($L$2,$S$2,1),2),"Pzt","Sal","Çar","Per","Cum","Cmt","Paz"),""))</f>
        <v/>
      </c>
      <c r="C5" s="4">
        <f>IF(OR($L$2="",$S$2=""),"",IF(MONTH(DATE($L$2,$S$2,2))=$S$2,CHOOSE(WEEKDAY(DATE($L$2,$S$2,2),2),"Pzt","Sal","Çar","Per","Cum","Cmt","Paz"),""))</f>
        <v/>
      </c>
      <c r="D5" s="4">
        <f>IF(OR($L$2="",$S$2=""),"",IF(MONTH(DATE($L$2,$S$2,3))=$S$2,CHOOSE(WEEKDAY(DATE($L$2,$S$2,3),2),"Pzt","Sal","Çar","Per","Cum","Cmt","Paz"),""))</f>
        <v/>
      </c>
      <c r="E5" s="4">
        <f>IF(OR($L$2="",$S$2=""),"",IF(MONTH(DATE($L$2,$S$2,4))=$S$2,CHOOSE(WEEKDAY(DATE($L$2,$S$2,4),2),"Pzt","Sal","Çar","Per","Cum","Cmt","Paz"),""))</f>
        <v/>
      </c>
      <c r="F5" s="4">
        <f>IF(OR($L$2="",$S$2=""),"",IF(MONTH(DATE($L$2,$S$2,5))=$S$2,CHOOSE(WEEKDAY(DATE($L$2,$S$2,5),2),"Pzt","Sal","Çar","Per","Cum","Cmt","Paz"),""))</f>
        <v/>
      </c>
      <c r="G5" s="4">
        <f>IF(OR($L$2="",$S$2=""),"",IF(MONTH(DATE($L$2,$S$2,6))=$S$2,CHOOSE(WEEKDAY(DATE($L$2,$S$2,6),2),"Pzt","Sal","Çar","Per","Cum","Cmt","Paz"),""))</f>
        <v/>
      </c>
      <c r="H5" s="4">
        <f>IF(OR($L$2="",$S$2=""),"",IF(MONTH(DATE($L$2,$S$2,7))=$S$2,CHOOSE(WEEKDAY(DATE($L$2,$S$2,7),2),"Pzt","Sal","Çar","Per","Cum","Cmt","Paz"),""))</f>
        <v/>
      </c>
      <c r="I5" s="4">
        <f>IF(OR($L$2="",$S$2=""),"",IF(MONTH(DATE($L$2,$S$2,8))=$S$2,CHOOSE(WEEKDAY(DATE($L$2,$S$2,8),2),"Pzt","Sal","Çar","Per","Cum","Cmt","Paz"),""))</f>
        <v/>
      </c>
      <c r="J5" s="4">
        <f>IF(OR($L$2="",$S$2=""),"",IF(MONTH(DATE($L$2,$S$2,9))=$S$2,CHOOSE(WEEKDAY(DATE($L$2,$S$2,9),2),"Pzt","Sal","Çar","Per","Cum","Cmt","Paz"),""))</f>
        <v/>
      </c>
      <c r="K5" s="4">
        <f>IF(OR($L$2="",$S$2=""),"",IF(MONTH(DATE($L$2,$S$2,10))=$S$2,CHOOSE(WEEKDAY(DATE($L$2,$S$2,10),2),"Pzt","Sal","Çar","Per","Cum","Cmt","Paz"),""))</f>
        <v/>
      </c>
      <c r="L5" s="4">
        <f>IF(OR($L$2="",$S$2=""),"",IF(MONTH(DATE($L$2,$S$2,11))=$S$2,CHOOSE(WEEKDAY(DATE($L$2,$S$2,11),2),"Pzt","Sal","Çar","Per","Cum","Cmt","Paz"),""))</f>
        <v/>
      </c>
      <c r="M5" s="4">
        <f>IF(OR($L$2="",$S$2=""),"",IF(MONTH(DATE($L$2,$S$2,12))=$S$2,CHOOSE(WEEKDAY(DATE($L$2,$S$2,12),2),"Pzt","Sal","Çar","Per","Cum","Cmt","Paz"),""))</f>
        <v/>
      </c>
      <c r="N5" s="4">
        <f>IF(OR($L$2="",$S$2=""),"",IF(MONTH(DATE($L$2,$S$2,13))=$S$2,CHOOSE(WEEKDAY(DATE($L$2,$S$2,13),2),"Pzt","Sal","Çar","Per","Cum","Cmt","Paz"),""))</f>
        <v/>
      </c>
      <c r="O5" s="4">
        <f>IF(OR($L$2="",$S$2=""),"",IF(MONTH(DATE($L$2,$S$2,14))=$S$2,CHOOSE(WEEKDAY(DATE($L$2,$S$2,14),2),"Pzt","Sal","Çar","Per","Cum","Cmt","Paz"),""))</f>
        <v/>
      </c>
      <c r="P5" s="4">
        <f>IF(OR($L$2="",$S$2=""),"",IF(MONTH(DATE($L$2,$S$2,15))=$S$2,CHOOSE(WEEKDAY(DATE($L$2,$S$2,15),2),"Pzt","Sal","Çar","Per","Cum","Cmt","Paz"),""))</f>
        <v/>
      </c>
      <c r="Q5" s="4">
        <f>IF(OR($L$2="",$S$2=""),"",IF(MONTH(DATE($L$2,$S$2,16))=$S$2,CHOOSE(WEEKDAY(DATE($L$2,$S$2,16),2),"Pzt","Sal","Çar","Per","Cum","Cmt","Paz"),""))</f>
        <v/>
      </c>
      <c r="R5" s="4">
        <f>IF(OR($L$2="",$S$2=""),"",IF(MONTH(DATE($L$2,$S$2,17))=$S$2,CHOOSE(WEEKDAY(DATE($L$2,$S$2,17),2),"Pzt","Sal","Çar","Per","Cum","Cmt","Paz"),""))</f>
        <v/>
      </c>
      <c r="S5" s="4">
        <f>IF(OR($L$2="",$S$2=""),"",IF(MONTH(DATE($L$2,$S$2,18))=$S$2,CHOOSE(WEEKDAY(DATE($L$2,$S$2,18),2),"Pzt","Sal","Çar","Per","Cum","Cmt","Paz"),""))</f>
        <v/>
      </c>
      <c r="T5" s="4">
        <f>IF(OR($L$2="",$S$2=""),"",IF(MONTH(DATE($L$2,$S$2,19))=$S$2,CHOOSE(WEEKDAY(DATE($L$2,$S$2,19),2),"Pzt","Sal","Çar","Per","Cum","Cmt","Paz"),""))</f>
        <v/>
      </c>
      <c r="U5" s="4">
        <f>IF(OR($L$2="",$S$2=""),"",IF(MONTH(DATE($L$2,$S$2,20))=$S$2,CHOOSE(WEEKDAY(DATE($L$2,$S$2,20),2),"Pzt","Sal","Çar","Per","Cum","Cmt","Paz"),""))</f>
        <v/>
      </c>
      <c r="V5" s="4">
        <f>IF(OR($L$2="",$S$2=""),"",IF(MONTH(DATE($L$2,$S$2,21))=$S$2,CHOOSE(WEEKDAY(DATE($L$2,$S$2,21),2),"Pzt","Sal","Çar","Per","Cum","Cmt","Paz"),""))</f>
        <v/>
      </c>
      <c r="W5" s="4">
        <f>IF(OR($L$2="",$S$2=""),"",IF(MONTH(DATE($L$2,$S$2,22))=$S$2,CHOOSE(WEEKDAY(DATE($L$2,$S$2,22),2),"Pzt","Sal","Çar","Per","Cum","Cmt","Paz"),""))</f>
        <v/>
      </c>
      <c r="X5" s="4">
        <f>IF(OR($L$2="",$S$2=""),"",IF(MONTH(DATE($L$2,$S$2,23))=$S$2,CHOOSE(WEEKDAY(DATE($L$2,$S$2,23),2),"Pzt","Sal","Çar","Per","Cum","Cmt","Paz"),""))</f>
        <v/>
      </c>
      <c r="Y5" s="4">
        <f>IF(OR($L$2="",$S$2=""),"",IF(MONTH(DATE($L$2,$S$2,24))=$S$2,CHOOSE(WEEKDAY(DATE($L$2,$S$2,24),2),"Pzt","Sal","Çar","Per","Cum","Cmt","Paz"),""))</f>
        <v/>
      </c>
      <c r="Z5" s="4">
        <f>IF(OR($L$2="",$S$2=""),"",IF(MONTH(DATE($L$2,$S$2,25))=$S$2,CHOOSE(WEEKDAY(DATE($L$2,$S$2,25),2),"Pzt","Sal","Çar","Per","Cum","Cmt","Paz"),""))</f>
        <v/>
      </c>
      <c r="AA5" s="4">
        <f>IF(OR($L$2="",$S$2=""),"",IF(MONTH(DATE($L$2,$S$2,26))=$S$2,CHOOSE(WEEKDAY(DATE($L$2,$S$2,26),2),"Pzt","Sal","Çar","Per","Cum","Cmt","Paz"),""))</f>
        <v/>
      </c>
      <c r="AB5" s="4">
        <f>IF(OR($L$2="",$S$2=""),"",IF(MONTH(DATE($L$2,$S$2,27))=$S$2,CHOOSE(WEEKDAY(DATE($L$2,$S$2,27),2),"Pzt","Sal","Çar","Per","Cum","Cmt","Paz"),""))</f>
        <v/>
      </c>
      <c r="AC5" s="4">
        <f>IF(OR($L$2="",$S$2=""),"",IF(MONTH(DATE($L$2,$S$2,28))=$S$2,CHOOSE(WEEKDAY(DATE($L$2,$S$2,28),2),"Pzt","Sal","Çar","Per","Cum","Cmt","Paz"),""))</f>
        <v/>
      </c>
      <c r="AD5" s="4">
        <f>IF(OR($L$2="",$S$2=""),"",IF(MONTH(DATE($L$2,$S$2,29))=$S$2,CHOOSE(WEEKDAY(DATE($L$2,$S$2,29),2),"Pzt","Sal","Çar","Per","Cum","Cmt","Paz"),""))</f>
        <v/>
      </c>
      <c r="AE5" s="4">
        <f>IF(OR($L$2="",$S$2=""),"",IF(MONTH(DATE($L$2,$S$2,30))=$S$2,CHOOSE(WEEKDAY(DATE($L$2,$S$2,30),2),"Pzt","Sal","Çar","Per","Cum","Cmt","Paz"),""))</f>
        <v/>
      </c>
      <c r="AF5" s="4">
        <f>IF(OR($L$2="",$S$2=""),"",IF(MONTH(DATE($L$2,$S$2,31))=$S$2,CHOOSE(WEEKDAY(DATE($L$2,$S$2,31),2),"Pzt","Sal","Çar","Per","Cum","Cmt","Paz"),""))</f>
        <v/>
      </c>
      <c r="AG5" s="4" t="n"/>
      <c r="AH5" s="4" t="n"/>
      <c r="AI5" s="4" t="n"/>
      <c r="AJ5" s="4" t="n"/>
      <c r="AK5" s="4" t="n"/>
      <c r="AL5" s="4" t="n"/>
      <c r="AM5" s="4" t="n"/>
      <c r="AN5" s="4" t="n"/>
      <c r="AO5" s="4" t="n"/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7">
        <f>COUNTIF(B6:AF6,"Ç")</f>
        <v/>
      </c>
      <c r="AH6" s="7">
        <f>COUNTIF(B6:AF6,"İ")</f>
        <v/>
      </c>
      <c r="AI6" s="7">
        <f>COUNTIF(B6:AF6,"R")</f>
        <v/>
      </c>
      <c r="AJ6" s="7">
        <f>COUNTIF(B6:AF6,"Ü")</f>
        <v/>
      </c>
      <c r="AK6" s="7">
        <f>COUNTIF(B6:AF6,"M")</f>
        <v/>
      </c>
      <c r="AL6" s="7">
        <f>COUNTIF(B6:AF6,"H")</f>
        <v/>
      </c>
      <c r="AM6" s="7">
        <f>COUNTIF(B6:AF6,"T")</f>
        <v/>
      </c>
      <c r="AN6" s="7">
        <f>COUNTIF(B6:AF6,"D")</f>
        <v/>
      </c>
      <c r="AO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  <c r="AA7" s="6" t="n"/>
      <c r="AB7" s="6" t="n"/>
      <c r="AC7" s="6" t="n"/>
      <c r="AD7" s="6" t="n"/>
      <c r="AE7" s="6" t="n"/>
      <c r="AF7" s="6" t="n"/>
      <c r="AG7" s="7">
        <f>COUNTIF(B7:AF7,"Ç")</f>
        <v/>
      </c>
      <c r="AH7" s="7">
        <f>COUNTIF(B7:AF7,"İ")</f>
        <v/>
      </c>
      <c r="AI7" s="7">
        <f>COUNTIF(B7:AF7,"R")</f>
        <v/>
      </c>
      <c r="AJ7" s="7">
        <f>COUNTIF(B7:AF7,"Ü")</f>
        <v/>
      </c>
      <c r="AK7" s="7">
        <f>COUNTIF(B7:AF7,"M")</f>
        <v/>
      </c>
      <c r="AL7" s="7">
        <f>COUNTIF(B7:AF7,"H")</f>
        <v/>
      </c>
      <c r="AM7" s="7">
        <f>COUNTIF(B7:AF7,"T")</f>
        <v/>
      </c>
      <c r="AN7" s="7">
        <f>COUNTIF(B7:AF7,"D")</f>
        <v/>
      </c>
      <c r="AO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7">
        <f>COUNTIF(B8:AF8,"Ç")</f>
        <v/>
      </c>
      <c r="AH8" s="7">
        <f>COUNTIF(B8:AF8,"İ")</f>
        <v/>
      </c>
      <c r="AI8" s="7">
        <f>COUNTIF(B8:AF8,"R")</f>
        <v/>
      </c>
      <c r="AJ8" s="7">
        <f>COUNTIF(B8:AF8,"Ü")</f>
        <v/>
      </c>
      <c r="AK8" s="7">
        <f>COUNTIF(B8:AF8,"M")</f>
        <v/>
      </c>
      <c r="AL8" s="7">
        <f>COUNTIF(B8:AF8,"H")</f>
        <v/>
      </c>
      <c r="AM8" s="7">
        <f>COUNTIF(B8:AF8,"T")</f>
        <v/>
      </c>
      <c r="AN8" s="7">
        <f>COUNTIF(B8:AF8,"D")</f>
        <v/>
      </c>
      <c r="AO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7">
        <f>COUNTIF(B9:AF9,"Ç")</f>
        <v/>
      </c>
      <c r="AH9" s="7">
        <f>COUNTIF(B9:AF9,"İ")</f>
        <v/>
      </c>
      <c r="AI9" s="7">
        <f>COUNTIF(B9:AF9,"R")</f>
        <v/>
      </c>
      <c r="AJ9" s="7">
        <f>COUNTIF(B9:AF9,"Ü")</f>
        <v/>
      </c>
      <c r="AK9" s="7">
        <f>COUNTIF(B9:AF9,"M")</f>
        <v/>
      </c>
      <c r="AL9" s="7">
        <f>COUNTIF(B9:AF9,"H")</f>
        <v/>
      </c>
      <c r="AM9" s="7">
        <f>COUNTIF(B9:AF9,"T")</f>
        <v/>
      </c>
      <c r="AN9" s="7">
        <f>COUNTIF(B9:AF9,"D")</f>
        <v/>
      </c>
      <c r="AO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7">
        <f>COUNTIF(B10:AF10,"Ç")</f>
        <v/>
      </c>
      <c r="AH10" s="7">
        <f>COUNTIF(B10:AF10,"İ")</f>
        <v/>
      </c>
      <c r="AI10" s="7">
        <f>COUNTIF(B10:AF10,"R")</f>
        <v/>
      </c>
      <c r="AJ10" s="7">
        <f>COUNTIF(B10:AF10,"Ü")</f>
        <v/>
      </c>
      <c r="AK10" s="7">
        <f>COUNTIF(B10:AF10,"M")</f>
        <v/>
      </c>
      <c r="AL10" s="7">
        <f>COUNTIF(B10:AF10,"H")</f>
        <v/>
      </c>
      <c r="AM10" s="7">
        <f>COUNTIF(B10:AF10,"T")</f>
        <v/>
      </c>
      <c r="AN10" s="7">
        <f>COUNTIF(B10:AF10,"D")</f>
        <v/>
      </c>
      <c r="AO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7">
        <f>COUNTIF(B11:AF11,"Ç")</f>
        <v/>
      </c>
      <c r="AH11" s="7">
        <f>COUNTIF(B11:AF11,"İ")</f>
        <v/>
      </c>
      <c r="AI11" s="7">
        <f>COUNTIF(B11:AF11,"R")</f>
        <v/>
      </c>
      <c r="AJ11" s="7">
        <f>COUNTIF(B11:AF11,"Ü")</f>
        <v/>
      </c>
      <c r="AK11" s="7">
        <f>COUNTIF(B11:AF11,"M")</f>
        <v/>
      </c>
      <c r="AL11" s="7">
        <f>COUNTIF(B11:AF11,"H")</f>
        <v/>
      </c>
      <c r="AM11" s="7">
        <f>COUNTIF(B11:AF11,"T")</f>
        <v/>
      </c>
      <c r="AN11" s="7">
        <f>COUNTIF(B11:AF11,"D")</f>
        <v/>
      </c>
      <c r="AO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7">
        <f>COUNTIF(B12:AF12,"Ç")</f>
        <v/>
      </c>
      <c r="AH12" s="7">
        <f>COUNTIF(B12:AF12,"İ")</f>
        <v/>
      </c>
      <c r="AI12" s="7">
        <f>COUNTIF(B12:AF12,"R")</f>
        <v/>
      </c>
      <c r="AJ12" s="7">
        <f>COUNTIF(B12:AF12,"Ü")</f>
        <v/>
      </c>
      <c r="AK12" s="7">
        <f>COUNTIF(B12:AF12,"M")</f>
        <v/>
      </c>
      <c r="AL12" s="7">
        <f>COUNTIF(B12:AF12,"H")</f>
        <v/>
      </c>
      <c r="AM12" s="7">
        <f>COUNTIF(B12:AF12,"T")</f>
        <v/>
      </c>
      <c r="AN12" s="7">
        <f>COUNTIF(B12:AF12,"D")</f>
        <v/>
      </c>
      <c r="AO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7">
        <f>COUNTIF(B13:AF13,"Ç")</f>
        <v/>
      </c>
      <c r="AH13" s="7">
        <f>COUNTIF(B13:AF13,"İ")</f>
        <v/>
      </c>
      <c r="AI13" s="7">
        <f>COUNTIF(B13:AF13,"R")</f>
        <v/>
      </c>
      <c r="AJ13" s="7">
        <f>COUNTIF(B13:AF13,"Ü")</f>
        <v/>
      </c>
      <c r="AK13" s="7">
        <f>COUNTIF(B13:AF13,"M")</f>
        <v/>
      </c>
      <c r="AL13" s="7">
        <f>COUNTIF(B13:AF13,"H")</f>
        <v/>
      </c>
      <c r="AM13" s="7">
        <f>COUNTIF(B13:AF13,"T")</f>
        <v/>
      </c>
      <c r="AN13" s="7">
        <f>COUNTIF(B13:AF13,"D")</f>
        <v/>
      </c>
      <c r="AO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7">
        <f>COUNTIF(B14:AF14,"Ç")</f>
        <v/>
      </c>
      <c r="AH14" s="7">
        <f>COUNTIF(B14:AF14,"İ")</f>
        <v/>
      </c>
      <c r="AI14" s="7">
        <f>COUNTIF(B14:AF14,"R")</f>
        <v/>
      </c>
      <c r="AJ14" s="7">
        <f>COUNTIF(B14:AF14,"Ü")</f>
        <v/>
      </c>
      <c r="AK14" s="7">
        <f>COUNTIF(B14:AF14,"M")</f>
        <v/>
      </c>
      <c r="AL14" s="7">
        <f>COUNTIF(B14:AF14,"H")</f>
        <v/>
      </c>
      <c r="AM14" s="7">
        <f>COUNTIF(B14:AF14,"T")</f>
        <v/>
      </c>
      <c r="AN14" s="7">
        <f>COUNTIF(B14:AF14,"D")</f>
        <v/>
      </c>
      <c r="AO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7">
        <f>COUNTIF(B15:AF15,"Ç")</f>
        <v/>
      </c>
      <c r="AH15" s="7">
        <f>COUNTIF(B15:AF15,"İ")</f>
        <v/>
      </c>
      <c r="AI15" s="7">
        <f>COUNTIF(B15:AF15,"R")</f>
        <v/>
      </c>
      <c r="AJ15" s="7">
        <f>COUNTIF(B15:AF15,"Ü")</f>
        <v/>
      </c>
      <c r="AK15" s="7">
        <f>COUNTIF(B15:AF15,"M")</f>
        <v/>
      </c>
      <c r="AL15" s="7">
        <f>COUNTIF(B15:AF15,"H")</f>
        <v/>
      </c>
      <c r="AM15" s="7">
        <f>COUNTIF(B15:AF15,"T")</f>
        <v/>
      </c>
      <c r="AN15" s="7">
        <f>COUNTIF(B15:AF15,"D")</f>
        <v/>
      </c>
      <c r="AO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7">
        <f>COUNTIF(B16:AF16,"Ç")</f>
        <v/>
      </c>
      <c r="AH16" s="7">
        <f>COUNTIF(B16:AF16,"İ")</f>
        <v/>
      </c>
      <c r="AI16" s="7">
        <f>COUNTIF(B16:AF16,"R")</f>
        <v/>
      </c>
      <c r="AJ16" s="7">
        <f>COUNTIF(B16:AF16,"Ü")</f>
        <v/>
      </c>
      <c r="AK16" s="7">
        <f>COUNTIF(B16:AF16,"M")</f>
        <v/>
      </c>
      <c r="AL16" s="7">
        <f>COUNTIF(B16:AF16,"H")</f>
        <v/>
      </c>
      <c r="AM16" s="7">
        <f>COUNTIF(B16:AF16,"T")</f>
        <v/>
      </c>
      <c r="AN16" s="7">
        <f>COUNTIF(B16:AF16,"D")</f>
        <v/>
      </c>
      <c r="AO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7">
        <f>COUNTIF(B17:AF17,"Ç")</f>
        <v/>
      </c>
      <c r="AH17" s="7">
        <f>COUNTIF(B17:AF17,"İ")</f>
        <v/>
      </c>
      <c r="AI17" s="7">
        <f>COUNTIF(B17:AF17,"R")</f>
        <v/>
      </c>
      <c r="AJ17" s="7">
        <f>COUNTIF(B17:AF17,"Ü")</f>
        <v/>
      </c>
      <c r="AK17" s="7">
        <f>COUNTIF(B17:AF17,"M")</f>
        <v/>
      </c>
      <c r="AL17" s="7">
        <f>COUNTIF(B17:AF17,"H")</f>
        <v/>
      </c>
      <c r="AM17" s="7">
        <f>COUNTIF(B17:AF17,"T")</f>
        <v/>
      </c>
      <c r="AN17" s="7">
        <f>COUNTIF(B17:AF17,"D")</f>
        <v/>
      </c>
      <c r="AO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7">
        <f>COUNTIF(B18:AF18,"Ç")</f>
        <v/>
      </c>
      <c r="AH18" s="7">
        <f>COUNTIF(B18:AF18,"İ")</f>
        <v/>
      </c>
      <c r="AI18" s="7">
        <f>COUNTIF(B18:AF18,"R")</f>
        <v/>
      </c>
      <c r="AJ18" s="7">
        <f>COUNTIF(B18:AF18,"Ü")</f>
        <v/>
      </c>
      <c r="AK18" s="7">
        <f>COUNTIF(B18:AF18,"M")</f>
        <v/>
      </c>
      <c r="AL18" s="7">
        <f>COUNTIF(B18:AF18,"H")</f>
        <v/>
      </c>
      <c r="AM18" s="7">
        <f>COUNTIF(B18:AF18,"T")</f>
        <v/>
      </c>
      <c r="AN18" s="7">
        <f>COUNTIF(B18:AF18,"D")</f>
        <v/>
      </c>
      <c r="AO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7">
        <f>COUNTIF(B19:AF19,"Ç")</f>
        <v/>
      </c>
      <c r="AH19" s="7">
        <f>COUNTIF(B19:AF19,"İ")</f>
        <v/>
      </c>
      <c r="AI19" s="7">
        <f>COUNTIF(B19:AF19,"R")</f>
        <v/>
      </c>
      <c r="AJ19" s="7">
        <f>COUNTIF(B19:AF19,"Ü")</f>
        <v/>
      </c>
      <c r="AK19" s="7">
        <f>COUNTIF(B19:AF19,"M")</f>
        <v/>
      </c>
      <c r="AL19" s="7">
        <f>COUNTIF(B19:AF19,"H")</f>
        <v/>
      </c>
      <c r="AM19" s="7">
        <f>COUNTIF(B19:AF19,"T")</f>
        <v/>
      </c>
      <c r="AN19" s="7">
        <f>COUNTIF(B19:AF19,"D")</f>
        <v/>
      </c>
      <c r="AO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7">
        <f>COUNTIF(B20:AF20,"Ç")</f>
        <v/>
      </c>
      <c r="AH20" s="7">
        <f>COUNTIF(B20:AF20,"İ")</f>
        <v/>
      </c>
      <c r="AI20" s="7">
        <f>COUNTIF(B20:AF20,"R")</f>
        <v/>
      </c>
      <c r="AJ20" s="7">
        <f>COUNTIF(B20:AF20,"Ü")</f>
        <v/>
      </c>
      <c r="AK20" s="7">
        <f>COUNTIF(B20:AF20,"M")</f>
        <v/>
      </c>
      <c r="AL20" s="7">
        <f>COUNTIF(B20:AF20,"H")</f>
        <v/>
      </c>
      <c r="AM20" s="7">
        <f>COUNTIF(B20:AF20,"T")</f>
        <v/>
      </c>
      <c r="AN20" s="7">
        <f>COUNTIF(B20:AF20,"D")</f>
        <v/>
      </c>
      <c r="AO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7">
        <f>COUNTIF(B21:AF21,"Ç")</f>
        <v/>
      </c>
      <c r="AH21" s="7">
        <f>COUNTIF(B21:AF21,"İ")</f>
        <v/>
      </c>
      <c r="AI21" s="7">
        <f>COUNTIF(B21:AF21,"R")</f>
        <v/>
      </c>
      <c r="AJ21" s="7">
        <f>COUNTIF(B21:AF21,"Ü")</f>
        <v/>
      </c>
      <c r="AK21" s="7">
        <f>COUNTIF(B21:AF21,"M")</f>
        <v/>
      </c>
      <c r="AL21" s="7">
        <f>COUNTIF(B21:AF21,"H")</f>
        <v/>
      </c>
      <c r="AM21" s="7">
        <f>COUNTIF(B21:AF21,"T")</f>
        <v/>
      </c>
      <c r="AN21" s="7">
        <f>COUNTIF(B21:AF21,"D")</f>
        <v/>
      </c>
      <c r="AO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7">
        <f>COUNTIF(B22:AF22,"Ç")</f>
        <v/>
      </c>
      <c r="AH22" s="7">
        <f>COUNTIF(B22:AF22,"İ")</f>
        <v/>
      </c>
      <c r="AI22" s="7">
        <f>COUNTIF(B22:AF22,"R")</f>
        <v/>
      </c>
      <c r="AJ22" s="7">
        <f>COUNTIF(B22:AF22,"Ü")</f>
        <v/>
      </c>
      <c r="AK22" s="7">
        <f>COUNTIF(B22:AF22,"M")</f>
        <v/>
      </c>
      <c r="AL22" s="7">
        <f>COUNTIF(B22:AF22,"H")</f>
        <v/>
      </c>
      <c r="AM22" s="7">
        <f>COUNTIF(B22:AF22,"T")</f>
        <v/>
      </c>
      <c r="AN22" s="7">
        <f>COUNTIF(B22:AF22,"D")</f>
        <v/>
      </c>
      <c r="AO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7">
        <f>COUNTIF(B23:AF23,"Ç")</f>
        <v/>
      </c>
      <c r="AH23" s="7">
        <f>COUNTIF(B23:AF23,"İ")</f>
        <v/>
      </c>
      <c r="AI23" s="7">
        <f>COUNTIF(B23:AF23,"R")</f>
        <v/>
      </c>
      <c r="AJ23" s="7">
        <f>COUNTIF(B23:AF23,"Ü")</f>
        <v/>
      </c>
      <c r="AK23" s="7">
        <f>COUNTIF(B23:AF23,"M")</f>
        <v/>
      </c>
      <c r="AL23" s="7">
        <f>COUNTIF(B23:AF23,"H")</f>
        <v/>
      </c>
      <c r="AM23" s="7">
        <f>COUNTIF(B23:AF23,"T")</f>
        <v/>
      </c>
      <c r="AN23" s="7">
        <f>COUNTIF(B23:AF23,"D")</f>
        <v/>
      </c>
      <c r="AO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7">
        <f>COUNTIF(B24:AF24,"Ç")</f>
        <v/>
      </c>
      <c r="AH24" s="7">
        <f>COUNTIF(B24:AF24,"İ")</f>
        <v/>
      </c>
      <c r="AI24" s="7">
        <f>COUNTIF(B24:AF24,"R")</f>
        <v/>
      </c>
      <c r="AJ24" s="7">
        <f>COUNTIF(B24:AF24,"Ü")</f>
        <v/>
      </c>
      <c r="AK24" s="7">
        <f>COUNTIF(B24:AF24,"M")</f>
        <v/>
      </c>
      <c r="AL24" s="7">
        <f>COUNTIF(B24:AF24,"H")</f>
        <v/>
      </c>
      <c r="AM24" s="7">
        <f>COUNTIF(B24:AF24,"T")</f>
        <v/>
      </c>
      <c r="AN24" s="7">
        <f>COUNTIF(B24:AF24,"D")</f>
        <v/>
      </c>
      <c r="AO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7">
        <f>COUNTIF(B25:AF25,"Ç")</f>
        <v/>
      </c>
      <c r="AH25" s="7">
        <f>COUNTIF(B25:AF25,"İ")</f>
        <v/>
      </c>
      <c r="AI25" s="7">
        <f>COUNTIF(B25:AF25,"R")</f>
        <v/>
      </c>
      <c r="AJ25" s="7">
        <f>COUNTIF(B25:AF25,"Ü")</f>
        <v/>
      </c>
      <c r="AK25" s="7">
        <f>COUNTIF(B25:AF25,"M")</f>
        <v/>
      </c>
      <c r="AL25" s="7">
        <f>COUNTIF(B25:AF25,"H")</f>
        <v/>
      </c>
      <c r="AM25" s="7">
        <f>COUNTIF(B25:AF25,"T")</f>
        <v/>
      </c>
      <c r="AN25" s="7">
        <f>COUNTIF(B25:AF25,"D")</f>
        <v/>
      </c>
      <c r="AO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7">
        <f>COUNTIF(B26:AF26,"Ç")</f>
        <v/>
      </c>
      <c r="AH26" s="7">
        <f>COUNTIF(B26:AF26,"İ")</f>
        <v/>
      </c>
      <c r="AI26" s="7">
        <f>COUNTIF(B26:AF26,"R")</f>
        <v/>
      </c>
      <c r="AJ26" s="7">
        <f>COUNTIF(B26:AF26,"Ü")</f>
        <v/>
      </c>
      <c r="AK26" s="7">
        <f>COUNTIF(B26:AF26,"M")</f>
        <v/>
      </c>
      <c r="AL26" s="7">
        <f>COUNTIF(B26:AF26,"H")</f>
        <v/>
      </c>
      <c r="AM26" s="7">
        <f>COUNTIF(B26:AF26,"T")</f>
        <v/>
      </c>
      <c r="AN26" s="7">
        <f>COUNTIF(B26:AF26,"D")</f>
        <v/>
      </c>
      <c r="AO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7">
        <f>COUNTIF(B27:AF27,"Ç")</f>
        <v/>
      </c>
      <c r="AH27" s="7">
        <f>COUNTIF(B27:AF27,"İ")</f>
        <v/>
      </c>
      <c r="AI27" s="7">
        <f>COUNTIF(B27:AF27,"R")</f>
        <v/>
      </c>
      <c r="AJ27" s="7">
        <f>COUNTIF(B27:AF27,"Ü")</f>
        <v/>
      </c>
      <c r="AK27" s="7">
        <f>COUNTIF(B27:AF27,"M")</f>
        <v/>
      </c>
      <c r="AL27" s="7">
        <f>COUNTIF(B27:AF27,"H")</f>
        <v/>
      </c>
      <c r="AM27" s="7">
        <f>COUNTIF(B27:AF27,"T")</f>
        <v/>
      </c>
      <c r="AN27" s="7">
        <f>COUNTIF(B27:AF27,"D")</f>
        <v/>
      </c>
      <c r="AO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7">
        <f>COUNTIF(B28:AF28,"Ç")</f>
        <v/>
      </c>
      <c r="AH28" s="7">
        <f>COUNTIF(B28:AF28,"İ")</f>
        <v/>
      </c>
      <c r="AI28" s="7">
        <f>COUNTIF(B28:AF28,"R")</f>
        <v/>
      </c>
      <c r="AJ28" s="7">
        <f>COUNTIF(B28:AF28,"Ü")</f>
        <v/>
      </c>
      <c r="AK28" s="7">
        <f>COUNTIF(B28:AF28,"M")</f>
        <v/>
      </c>
      <c r="AL28" s="7">
        <f>COUNTIF(B28:AF28,"H")</f>
        <v/>
      </c>
      <c r="AM28" s="7">
        <f>COUNTIF(B28:AF28,"T")</f>
        <v/>
      </c>
      <c r="AN28" s="7">
        <f>COUNTIF(B28:AF28,"D")</f>
        <v/>
      </c>
      <c r="AO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7">
        <f>COUNTIF(B29:AF29,"Ç")</f>
        <v/>
      </c>
      <c r="AH29" s="7">
        <f>COUNTIF(B29:AF29,"İ")</f>
        <v/>
      </c>
      <c r="AI29" s="7">
        <f>COUNTIF(B29:AF29,"R")</f>
        <v/>
      </c>
      <c r="AJ29" s="7">
        <f>COUNTIF(B29:AF29,"Ü")</f>
        <v/>
      </c>
      <c r="AK29" s="7">
        <f>COUNTIF(B29:AF29,"M")</f>
        <v/>
      </c>
      <c r="AL29" s="7">
        <f>COUNTIF(B29:AF29,"H")</f>
        <v/>
      </c>
      <c r="AM29" s="7">
        <f>COUNTIF(B29:AF29,"T")</f>
        <v/>
      </c>
      <c r="AN29" s="7">
        <f>COUNTIF(B29:AF29,"D")</f>
        <v/>
      </c>
      <c r="AO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7">
        <f>COUNTIF(B30:AF30,"Ç")</f>
        <v/>
      </c>
      <c r="AH30" s="7">
        <f>COUNTIF(B30:AF30,"İ")</f>
        <v/>
      </c>
      <c r="AI30" s="7">
        <f>COUNTIF(B30:AF30,"R")</f>
        <v/>
      </c>
      <c r="AJ30" s="7">
        <f>COUNTIF(B30:AF30,"Ü")</f>
        <v/>
      </c>
      <c r="AK30" s="7">
        <f>COUNTIF(B30:AF30,"M")</f>
        <v/>
      </c>
      <c r="AL30" s="7">
        <f>COUNTIF(B30:AF30,"H")</f>
        <v/>
      </c>
      <c r="AM30" s="7">
        <f>COUNTIF(B30:AF30,"T")</f>
        <v/>
      </c>
      <c r="AN30" s="7">
        <f>COUNTIF(B30:AF30,"D")</f>
        <v/>
      </c>
      <c r="AO30" s="6" t="n"/>
    </row>
    <row r="32">
      <c r="A32" s="2" t="inlineStr">
        <is>
          <t>Kodlar:</t>
        </is>
      </c>
      <c r="B32" t="inlineStr">
        <is>
          <t>Ç = Çalıştı   İ = Yıllık izin   R = Raporlu   Ü = Ücretsiz izin   M = Mazeret izni   H = Hafta tatili   T = Resmi tatil   D = Devamsız (gelmedi)</t>
        </is>
      </c>
    </row>
  </sheetData>
  <mergeCells count="15">
    <mergeCell ref="L2:M2"/>
    <mergeCell ref="S2:T2"/>
    <mergeCell ref="A4:A5"/>
    <mergeCell ref="J2:K2"/>
    <mergeCell ref="AN4:AN5"/>
    <mergeCell ref="AI4:AI5"/>
    <mergeCell ref="AG4:AG5"/>
    <mergeCell ref="B2:H2"/>
    <mergeCell ref="O2:R2"/>
    <mergeCell ref="AH4:AH5"/>
    <mergeCell ref="AJ4:AJ5"/>
    <mergeCell ref="AK4:AK5"/>
    <mergeCell ref="AM4:AM5"/>
    <mergeCell ref="AO4:AO5"/>
    <mergeCell ref="AL4:AL5"/>
  </mergeCells>
  <conditionalFormatting sqref="B6:AF30">
    <cfRule type="expression" priority="1" dxfId="0">
      <formula>OR(B$5="Paz",B$4="")</formula>
    </cfRule>
  </conditionalFormatting>
  <dataValidations count="1">
    <dataValidation sqref="B6:AF30" showDropDown="0" showInputMessage="0" showErrorMessage="1" allowBlank="1" errorTitle="Kod" error="Bu kodlardan birini yazın: Ç, İ, R, Ü, M, H, T, D." type="list">
      <formula1>"Ç,İ,R,Ü,M,H,T,D"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O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9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</cols>
  <sheetData>
    <row r="1">
      <c r="A1" s="1" t="inlineStr">
        <is>
          <t>Aylık puantaj cetveli</t>
        </is>
      </c>
    </row>
    <row r="2">
      <c r="A2" s="2" t="inlineStr">
        <is>
          <t>İşletme:</t>
        </is>
      </c>
      <c r="B2" t="inlineStr">
        <is>
          <t>Kıyı Kafe · Moda</t>
        </is>
      </c>
      <c r="J2" s="2" t="inlineStr">
        <is>
          <t>Yıl:</t>
        </is>
      </c>
      <c r="L2" t="n">
        <v>2026</v>
      </c>
      <c r="O2" s="2" t="inlineStr">
        <is>
          <t>Ay (1–12):</t>
        </is>
      </c>
      <c r="S2" t="n">
        <v>10</v>
      </c>
    </row>
    <row r="4" ht="30" customHeight="1">
      <c r="A4" s="3" t="inlineStr">
        <is>
          <t>Çalışan</t>
        </is>
      </c>
      <c r="B4" s="3">
        <f>IF(OR($L$2="",$S$2=""),1,IF(MONTH(DATE($L$2,$S$2,1))=$S$2,1,""))</f>
        <v/>
      </c>
      <c r="C4" s="3">
        <f>IF(OR($L$2="",$S$2=""),2,IF(MONTH(DATE($L$2,$S$2,2))=$S$2,2,""))</f>
        <v/>
      </c>
      <c r="D4" s="3">
        <f>IF(OR($L$2="",$S$2=""),3,IF(MONTH(DATE($L$2,$S$2,3))=$S$2,3,""))</f>
        <v/>
      </c>
      <c r="E4" s="3">
        <f>IF(OR($L$2="",$S$2=""),4,IF(MONTH(DATE($L$2,$S$2,4))=$S$2,4,""))</f>
        <v/>
      </c>
      <c r="F4" s="3">
        <f>IF(OR($L$2="",$S$2=""),5,IF(MONTH(DATE($L$2,$S$2,5))=$S$2,5,""))</f>
        <v/>
      </c>
      <c r="G4" s="3">
        <f>IF(OR($L$2="",$S$2=""),6,IF(MONTH(DATE($L$2,$S$2,6))=$S$2,6,""))</f>
        <v/>
      </c>
      <c r="H4" s="3">
        <f>IF(OR($L$2="",$S$2=""),7,IF(MONTH(DATE($L$2,$S$2,7))=$S$2,7,""))</f>
        <v/>
      </c>
      <c r="I4" s="3">
        <f>IF(OR($L$2="",$S$2=""),8,IF(MONTH(DATE($L$2,$S$2,8))=$S$2,8,""))</f>
        <v/>
      </c>
      <c r="J4" s="3">
        <f>IF(OR($L$2="",$S$2=""),9,IF(MONTH(DATE($L$2,$S$2,9))=$S$2,9,""))</f>
        <v/>
      </c>
      <c r="K4" s="3">
        <f>IF(OR($L$2="",$S$2=""),10,IF(MONTH(DATE($L$2,$S$2,10))=$S$2,10,""))</f>
        <v/>
      </c>
      <c r="L4" s="3">
        <f>IF(OR($L$2="",$S$2=""),11,IF(MONTH(DATE($L$2,$S$2,11))=$S$2,11,""))</f>
        <v/>
      </c>
      <c r="M4" s="3">
        <f>IF(OR($L$2="",$S$2=""),12,IF(MONTH(DATE($L$2,$S$2,12))=$S$2,12,""))</f>
        <v/>
      </c>
      <c r="N4" s="3">
        <f>IF(OR($L$2="",$S$2=""),13,IF(MONTH(DATE($L$2,$S$2,13))=$S$2,13,""))</f>
        <v/>
      </c>
      <c r="O4" s="3">
        <f>IF(OR($L$2="",$S$2=""),14,IF(MONTH(DATE($L$2,$S$2,14))=$S$2,14,""))</f>
        <v/>
      </c>
      <c r="P4" s="3">
        <f>IF(OR($L$2="",$S$2=""),15,IF(MONTH(DATE($L$2,$S$2,15))=$S$2,15,""))</f>
        <v/>
      </c>
      <c r="Q4" s="3">
        <f>IF(OR($L$2="",$S$2=""),16,IF(MONTH(DATE($L$2,$S$2,16))=$S$2,16,""))</f>
        <v/>
      </c>
      <c r="R4" s="3">
        <f>IF(OR($L$2="",$S$2=""),17,IF(MONTH(DATE($L$2,$S$2,17))=$S$2,17,""))</f>
        <v/>
      </c>
      <c r="S4" s="3">
        <f>IF(OR($L$2="",$S$2=""),18,IF(MONTH(DATE($L$2,$S$2,18))=$S$2,18,""))</f>
        <v/>
      </c>
      <c r="T4" s="3">
        <f>IF(OR($L$2="",$S$2=""),19,IF(MONTH(DATE($L$2,$S$2,19))=$S$2,19,""))</f>
        <v/>
      </c>
      <c r="U4" s="3">
        <f>IF(OR($L$2="",$S$2=""),20,IF(MONTH(DATE($L$2,$S$2,20))=$S$2,20,""))</f>
        <v/>
      </c>
      <c r="V4" s="3">
        <f>IF(OR($L$2="",$S$2=""),21,IF(MONTH(DATE($L$2,$S$2,21))=$S$2,21,""))</f>
        <v/>
      </c>
      <c r="W4" s="3">
        <f>IF(OR($L$2="",$S$2=""),22,IF(MONTH(DATE($L$2,$S$2,22))=$S$2,22,""))</f>
        <v/>
      </c>
      <c r="X4" s="3">
        <f>IF(OR($L$2="",$S$2=""),23,IF(MONTH(DATE($L$2,$S$2,23))=$S$2,23,""))</f>
        <v/>
      </c>
      <c r="Y4" s="3">
        <f>IF(OR($L$2="",$S$2=""),24,IF(MONTH(DATE($L$2,$S$2,24))=$S$2,24,""))</f>
        <v/>
      </c>
      <c r="Z4" s="3">
        <f>IF(OR($L$2="",$S$2=""),25,IF(MONTH(DATE($L$2,$S$2,25))=$S$2,25,""))</f>
        <v/>
      </c>
      <c r="AA4" s="3">
        <f>IF(OR($L$2="",$S$2=""),26,IF(MONTH(DATE($L$2,$S$2,26))=$S$2,26,""))</f>
        <v/>
      </c>
      <c r="AB4" s="3">
        <f>IF(OR($L$2="",$S$2=""),27,IF(MONTH(DATE($L$2,$S$2,27))=$S$2,27,""))</f>
        <v/>
      </c>
      <c r="AC4" s="3">
        <f>IF(OR($L$2="",$S$2=""),28,IF(MONTH(DATE($L$2,$S$2,28))=$S$2,28,""))</f>
        <v/>
      </c>
      <c r="AD4" s="3">
        <f>IF(OR($L$2="",$S$2=""),29,IF(MONTH(DATE($L$2,$S$2,29))=$S$2,29,""))</f>
        <v/>
      </c>
      <c r="AE4" s="3">
        <f>IF(OR($L$2="",$S$2=""),30,IF(MONTH(DATE($L$2,$S$2,30))=$S$2,30,""))</f>
        <v/>
      </c>
      <c r="AF4" s="3">
        <f>IF(OR($L$2="",$S$2=""),31,IF(MONTH(DATE($L$2,$S$2,31))=$S$2,31,""))</f>
        <v/>
      </c>
      <c r="AG4" s="3" t="inlineStr">
        <is>
          <t>Çalıştı</t>
        </is>
      </c>
      <c r="AH4" s="3" t="inlineStr">
        <is>
          <t>Yıllık izin</t>
        </is>
      </c>
      <c r="AI4" s="3" t="inlineStr">
        <is>
          <t>Rapor</t>
        </is>
      </c>
      <c r="AJ4" s="3" t="inlineStr">
        <is>
          <t>Ücretsiz izin</t>
        </is>
      </c>
      <c r="AK4" s="3" t="inlineStr">
        <is>
          <t>Mazeret</t>
        </is>
      </c>
      <c r="AL4" s="3" t="inlineStr">
        <is>
          <t>Hafta tatili</t>
        </is>
      </c>
      <c r="AM4" s="3" t="inlineStr">
        <is>
          <t>Resmi tatil</t>
        </is>
      </c>
      <c r="AN4" s="3" t="inlineStr">
        <is>
          <t>Devamsız</t>
        </is>
      </c>
      <c r="AO4" s="3" t="inlineStr">
        <is>
          <t>Fazla mesai (saat)</t>
        </is>
      </c>
    </row>
    <row r="5">
      <c r="A5" s="4" t="n"/>
      <c r="B5" s="4">
        <f>IF(OR($L$2="",$S$2=""),"",IF(MONTH(DATE($L$2,$S$2,1))=$S$2,CHOOSE(WEEKDAY(DATE($L$2,$S$2,1),2),"Pzt","Sal","Çar","Per","Cum","Cmt","Paz"),""))</f>
        <v/>
      </c>
      <c r="C5" s="4">
        <f>IF(OR($L$2="",$S$2=""),"",IF(MONTH(DATE($L$2,$S$2,2))=$S$2,CHOOSE(WEEKDAY(DATE($L$2,$S$2,2),2),"Pzt","Sal","Çar","Per","Cum","Cmt","Paz"),""))</f>
        <v/>
      </c>
      <c r="D5" s="4">
        <f>IF(OR($L$2="",$S$2=""),"",IF(MONTH(DATE($L$2,$S$2,3))=$S$2,CHOOSE(WEEKDAY(DATE($L$2,$S$2,3),2),"Pzt","Sal","Çar","Per","Cum","Cmt","Paz"),""))</f>
        <v/>
      </c>
      <c r="E5" s="4">
        <f>IF(OR($L$2="",$S$2=""),"",IF(MONTH(DATE($L$2,$S$2,4))=$S$2,CHOOSE(WEEKDAY(DATE($L$2,$S$2,4),2),"Pzt","Sal","Çar","Per","Cum","Cmt","Paz"),""))</f>
        <v/>
      </c>
      <c r="F5" s="4">
        <f>IF(OR($L$2="",$S$2=""),"",IF(MONTH(DATE($L$2,$S$2,5))=$S$2,CHOOSE(WEEKDAY(DATE($L$2,$S$2,5),2),"Pzt","Sal","Çar","Per","Cum","Cmt","Paz"),""))</f>
        <v/>
      </c>
      <c r="G5" s="4">
        <f>IF(OR($L$2="",$S$2=""),"",IF(MONTH(DATE($L$2,$S$2,6))=$S$2,CHOOSE(WEEKDAY(DATE($L$2,$S$2,6),2),"Pzt","Sal","Çar","Per","Cum","Cmt","Paz"),""))</f>
        <v/>
      </c>
      <c r="H5" s="4">
        <f>IF(OR($L$2="",$S$2=""),"",IF(MONTH(DATE($L$2,$S$2,7))=$S$2,CHOOSE(WEEKDAY(DATE($L$2,$S$2,7),2),"Pzt","Sal","Çar","Per","Cum","Cmt","Paz"),""))</f>
        <v/>
      </c>
      <c r="I5" s="4">
        <f>IF(OR($L$2="",$S$2=""),"",IF(MONTH(DATE($L$2,$S$2,8))=$S$2,CHOOSE(WEEKDAY(DATE($L$2,$S$2,8),2),"Pzt","Sal","Çar","Per","Cum","Cmt","Paz"),""))</f>
        <v/>
      </c>
      <c r="J5" s="4">
        <f>IF(OR($L$2="",$S$2=""),"",IF(MONTH(DATE($L$2,$S$2,9))=$S$2,CHOOSE(WEEKDAY(DATE($L$2,$S$2,9),2),"Pzt","Sal","Çar","Per","Cum","Cmt","Paz"),""))</f>
        <v/>
      </c>
      <c r="K5" s="4">
        <f>IF(OR($L$2="",$S$2=""),"",IF(MONTH(DATE($L$2,$S$2,10))=$S$2,CHOOSE(WEEKDAY(DATE($L$2,$S$2,10),2),"Pzt","Sal","Çar","Per","Cum","Cmt","Paz"),""))</f>
        <v/>
      </c>
      <c r="L5" s="4">
        <f>IF(OR($L$2="",$S$2=""),"",IF(MONTH(DATE($L$2,$S$2,11))=$S$2,CHOOSE(WEEKDAY(DATE($L$2,$S$2,11),2),"Pzt","Sal","Çar","Per","Cum","Cmt","Paz"),""))</f>
        <v/>
      </c>
      <c r="M5" s="4">
        <f>IF(OR($L$2="",$S$2=""),"",IF(MONTH(DATE($L$2,$S$2,12))=$S$2,CHOOSE(WEEKDAY(DATE($L$2,$S$2,12),2),"Pzt","Sal","Çar","Per","Cum","Cmt","Paz"),""))</f>
        <v/>
      </c>
      <c r="N5" s="4">
        <f>IF(OR($L$2="",$S$2=""),"",IF(MONTH(DATE($L$2,$S$2,13))=$S$2,CHOOSE(WEEKDAY(DATE($L$2,$S$2,13),2),"Pzt","Sal","Çar","Per","Cum","Cmt","Paz"),""))</f>
        <v/>
      </c>
      <c r="O5" s="4">
        <f>IF(OR($L$2="",$S$2=""),"",IF(MONTH(DATE($L$2,$S$2,14))=$S$2,CHOOSE(WEEKDAY(DATE($L$2,$S$2,14),2),"Pzt","Sal","Çar","Per","Cum","Cmt","Paz"),""))</f>
        <v/>
      </c>
      <c r="P5" s="4">
        <f>IF(OR($L$2="",$S$2=""),"",IF(MONTH(DATE($L$2,$S$2,15))=$S$2,CHOOSE(WEEKDAY(DATE($L$2,$S$2,15),2),"Pzt","Sal","Çar","Per","Cum","Cmt","Paz"),""))</f>
        <v/>
      </c>
      <c r="Q5" s="4">
        <f>IF(OR($L$2="",$S$2=""),"",IF(MONTH(DATE($L$2,$S$2,16))=$S$2,CHOOSE(WEEKDAY(DATE($L$2,$S$2,16),2),"Pzt","Sal","Çar","Per","Cum","Cmt","Paz"),""))</f>
        <v/>
      </c>
      <c r="R5" s="4">
        <f>IF(OR($L$2="",$S$2=""),"",IF(MONTH(DATE($L$2,$S$2,17))=$S$2,CHOOSE(WEEKDAY(DATE($L$2,$S$2,17),2),"Pzt","Sal","Çar","Per","Cum","Cmt","Paz"),""))</f>
        <v/>
      </c>
      <c r="S5" s="4">
        <f>IF(OR($L$2="",$S$2=""),"",IF(MONTH(DATE($L$2,$S$2,18))=$S$2,CHOOSE(WEEKDAY(DATE($L$2,$S$2,18),2),"Pzt","Sal","Çar","Per","Cum","Cmt","Paz"),""))</f>
        <v/>
      </c>
      <c r="T5" s="4">
        <f>IF(OR($L$2="",$S$2=""),"",IF(MONTH(DATE($L$2,$S$2,19))=$S$2,CHOOSE(WEEKDAY(DATE($L$2,$S$2,19),2),"Pzt","Sal","Çar","Per","Cum","Cmt","Paz"),""))</f>
        <v/>
      </c>
      <c r="U5" s="4">
        <f>IF(OR($L$2="",$S$2=""),"",IF(MONTH(DATE($L$2,$S$2,20))=$S$2,CHOOSE(WEEKDAY(DATE($L$2,$S$2,20),2),"Pzt","Sal","Çar","Per","Cum","Cmt","Paz"),""))</f>
        <v/>
      </c>
      <c r="V5" s="4">
        <f>IF(OR($L$2="",$S$2=""),"",IF(MONTH(DATE($L$2,$S$2,21))=$S$2,CHOOSE(WEEKDAY(DATE($L$2,$S$2,21),2),"Pzt","Sal","Çar","Per","Cum","Cmt","Paz"),""))</f>
        <v/>
      </c>
      <c r="W5" s="4">
        <f>IF(OR($L$2="",$S$2=""),"",IF(MONTH(DATE($L$2,$S$2,22))=$S$2,CHOOSE(WEEKDAY(DATE($L$2,$S$2,22),2),"Pzt","Sal","Çar","Per","Cum","Cmt","Paz"),""))</f>
        <v/>
      </c>
      <c r="X5" s="4">
        <f>IF(OR($L$2="",$S$2=""),"",IF(MONTH(DATE($L$2,$S$2,23))=$S$2,CHOOSE(WEEKDAY(DATE($L$2,$S$2,23),2),"Pzt","Sal","Çar","Per","Cum","Cmt","Paz"),""))</f>
        <v/>
      </c>
      <c r="Y5" s="4">
        <f>IF(OR($L$2="",$S$2=""),"",IF(MONTH(DATE($L$2,$S$2,24))=$S$2,CHOOSE(WEEKDAY(DATE($L$2,$S$2,24),2),"Pzt","Sal","Çar","Per","Cum","Cmt","Paz"),""))</f>
        <v/>
      </c>
      <c r="Z5" s="4">
        <f>IF(OR($L$2="",$S$2=""),"",IF(MONTH(DATE($L$2,$S$2,25))=$S$2,CHOOSE(WEEKDAY(DATE($L$2,$S$2,25),2),"Pzt","Sal","Çar","Per","Cum","Cmt","Paz"),""))</f>
        <v/>
      </c>
      <c r="AA5" s="4">
        <f>IF(OR($L$2="",$S$2=""),"",IF(MONTH(DATE($L$2,$S$2,26))=$S$2,CHOOSE(WEEKDAY(DATE($L$2,$S$2,26),2),"Pzt","Sal","Çar","Per","Cum","Cmt","Paz"),""))</f>
        <v/>
      </c>
      <c r="AB5" s="4">
        <f>IF(OR($L$2="",$S$2=""),"",IF(MONTH(DATE($L$2,$S$2,27))=$S$2,CHOOSE(WEEKDAY(DATE($L$2,$S$2,27),2),"Pzt","Sal","Çar","Per","Cum","Cmt","Paz"),""))</f>
        <v/>
      </c>
      <c r="AC5" s="4">
        <f>IF(OR($L$2="",$S$2=""),"",IF(MONTH(DATE($L$2,$S$2,28))=$S$2,CHOOSE(WEEKDAY(DATE($L$2,$S$2,28),2),"Pzt","Sal","Çar","Per","Cum","Cmt","Paz"),""))</f>
        <v/>
      </c>
      <c r="AD5" s="4">
        <f>IF(OR($L$2="",$S$2=""),"",IF(MONTH(DATE($L$2,$S$2,29))=$S$2,CHOOSE(WEEKDAY(DATE($L$2,$S$2,29),2),"Pzt","Sal","Çar","Per","Cum","Cmt","Paz"),""))</f>
        <v/>
      </c>
      <c r="AE5" s="4">
        <f>IF(OR($L$2="",$S$2=""),"",IF(MONTH(DATE($L$2,$S$2,30))=$S$2,CHOOSE(WEEKDAY(DATE($L$2,$S$2,30),2),"Pzt","Sal","Çar","Per","Cum","Cmt","Paz"),""))</f>
        <v/>
      </c>
      <c r="AF5" s="4">
        <f>IF(OR($L$2="",$S$2=""),"",IF(MONTH(DATE($L$2,$S$2,31))=$S$2,CHOOSE(WEEKDAY(DATE($L$2,$S$2,31),2),"Pzt","Sal","Çar","Per","Cum","Cmt","Paz"),""))</f>
        <v/>
      </c>
      <c r="AG5" s="4" t="n"/>
      <c r="AH5" s="4" t="n"/>
      <c r="AI5" s="4" t="n"/>
      <c r="AJ5" s="4" t="n"/>
      <c r="AK5" s="4" t="n"/>
      <c r="AL5" s="4" t="n"/>
      <c r="AM5" s="4" t="n"/>
      <c r="AN5" s="4" t="n"/>
      <c r="AO5" s="4" t="n"/>
    </row>
    <row r="6">
      <c r="A6" s="5" t="inlineStr">
        <is>
          <t>Elif Yıldız</t>
        </is>
      </c>
      <c r="B6" s="6" t="inlineStr">
        <is>
          <t>Ç</t>
        </is>
      </c>
      <c r="C6" s="6" t="inlineStr">
        <is>
          <t>Ç</t>
        </is>
      </c>
      <c r="D6" s="6" t="inlineStr">
        <is>
          <t>Ç</t>
        </is>
      </c>
      <c r="E6" s="6" t="inlineStr">
        <is>
          <t>H</t>
        </is>
      </c>
      <c r="F6" s="6" t="inlineStr">
        <is>
          <t>Ç</t>
        </is>
      </c>
      <c r="G6" s="6" t="inlineStr">
        <is>
          <t>Ç</t>
        </is>
      </c>
      <c r="H6" s="6" t="inlineStr">
        <is>
          <t>Ç</t>
        </is>
      </c>
      <c r="I6" s="6" t="inlineStr">
        <is>
          <t>Ç</t>
        </is>
      </c>
      <c r="J6" s="6" t="inlineStr">
        <is>
          <t>Ç</t>
        </is>
      </c>
      <c r="K6" s="6" t="inlineStr">
        <is>
          <t>Ç</t>
        </is>
      </c>
      <c r="L6" s="6" t="inlineStr">
        <is>
          <t>H</t>
        </is>
      </c>
      <c r="M6" s="6" t="inlineStr">
        <is>
          <t>İ</t>
        </is>
      </c>
      <c r="N6" s="6" t="inlineStr">
        <is>
          <t>İ</t>
        </is>
      </c>
      <c r="O6" s="6" t="inlineStr">
        <is>
          <t>İ</t>
        </is>
      </c>
      <c r="P6" s="6" t="inlineStr">
        <is>
          <t>Ç</t>
        </is>
      </c>
      <c r="Q6" s="6" t="inlineStr">
        <is>
          <t>Ç</t>
        </is>
      </c>
      <c r="R6" s="6" t="inlineStr">
        <is>
          <t>Ç</t>
        </is>
      </c>
      <c r="S6" s="6" t="inlineStr">
        <is>
          <t>H</t>
        </is>
      </c>
      <c r="T6" s="6" t="inlineStr">
        <is>
          <t>Ç</t>
        </is>
      </c>
      <c r="U6" s="6" t="inlineStr">
        <is>
          <t>Ç</t>
        </is>
      </c>
      <c r="V6" s="6" t="inlineStr">
        <is>
          <t>Ç</t>
        </is>
      </c>
      <c r="W6" s="6" t="inlineStr">
        <is>
          <t>Ç</t>
        </is>
      </c>
      <c r="X6" s="6" t="inlineStr">
        <is>
          <t>Ç</t>
        </is>
      </c>
      <c r="Y6" s="6" t="inlineStr">
        <is>
          <t>Ç</t>
        </is>
      </c>
      <c r="Z6" s="6" t="inlineStr">
        <is>
          <t>H</t>
        </is>
      </c>
      <c r="AA6" s="6" t="inlineStr">
        <is>
          <t>Ç</t>
        </is>
      </c>
      <c r="AB6" s="6" t="inlineStr">
        <is>
          <t>Ç</t>
        </is>
      </c>
      <c r="AC6" s="6" t="inlineStr">
        <is>
          <t>Ç</t>
        </is>
      </c>
      <c r="AD6" s="6" t="inlineStr">
        <is>
          <t>T</t>
        </is>
      </c>
      <c r="AE6" s="6" t="inlineStr">
        <is>
          <t>Ç</t>
        </is>
      </c>
      <c r="AF6" s="6" t="inlineStr">
        <is>
          <t>Ç</t>
        </is>
      </c>
      <c r="AG6" s="7">
        <f>COUNTIF(B6:AF6,"Ç")</f>
        <v/>
      </c>
      <c r="AH6" s="7">
        <f>COUNTIF(B6:AF6,"İ")</f>
        <v/>
      </c>
      <c r="AI6" s="7">
        <f>COUNTIF(B6:AF6,"R")</f>
        <v/>
      </c>
      <c r="AJ6" s="7">
        <f>COUNTIF(B6:AF6,"Ü")</f>
        <v/>
      </c>
      <c r="AK6" s="7">
        <f>COUNTIF(B6:AF6,"M")</f>
        <v/>
      </c>
      <c r="AL6" s="7">
        <f>COUNTIF(B6:AF6,"H")</f>
        <v/>
      </c>
      <c r="AM6" s="7">
        <f>COUNTIF(B6:AF6,"T")</f>
        <v/>
      </c>
      <c r="AN6" s="7">
        <f>COUNTIF(B6:AF6,"D")</f>
        <v/>
      </c>
      <c r="AO6" s="6" t="n">
        <v>4</v>
      </c>
    </row>
    <row r="7">
      <c r="A7" s="5" t="inlineStr">
        <is>
          <t>Mert Kaya</t>
        </is>
      </c>
      <c r="B7" s="6" t="inlineStr">
        <is>
          <t>Ç</t>
        </is>
      </c>
      <c r="C7" s="6" t="inlineStr">
        <is>
          <t>Ç</t>
        </is>
      </c>
      <c r="D7" s="6" t="inlineStr">
        <is>
          <t>Ç</t>
        </is>
      </c>
      <c r="E7" s="6" t="inlineStr">
        <is>
          <t>Ç</t>
        </is>
      </c>
      <c r="F7" s="6" t="inlineStr">
        <is>
          <t>H</t>
        </is>
      </c>
      <c r="G7" s="6" t="inlineStr">
        <is>
          <t>Ç</t>
        </is>
      </c>
      <c r="H7" s="6" t="inlineStr">
        <is>
          <t>Ç</t>
        </is>
      </c>
      <c r="I7" s="6" t="inlineStr">
        <is>
          <t>Ç</t>
        </is>
      </c>
      <c r="J7" s="6" t="inlineStr">
        <is>
          <t>Ç</t>
        </is>
      </c>
      <c r="K7" s="6" t="inlineStr">
        <is>
          <t>Ç</t>
        </is>
      </c>
      <c r="L7" s="6" t="inlineStr">
        <is>
          <t>Ç</t>
        </is>
      </c>
      <c r="M7" s="6" t="inlineStr">
        <is>
          <t>H</t>
        </is>
      </c>
      <c r="N7" s="6" t="inlineStr">
        <is>
          <t>Ç</t>
        </is>
      </c>
      <c r="O7" s="6" t="inlineStr">
        <is>
          <t>Ç</t>
        </is>
      </c>
      <c r="P7" s="6" t="inlineStr">
        <is>
          <t>Ç</t>
        </is>
      </c>
      <c r="Q7" s="6" t="inlineStr">
        <is>
          <t>Ç</t>
        </is>
      </c>
      <c r="R7" s="6" t="inlineStr">
        <is>
          <t>Ç</t>
        </is>
      </c>
      <c r="S7" s="6" t="inlineStr">
        <is>
          <t>Ç</t>
        </is>
      </c>
      <c r="T7" s="6" t="inlineStr">
        <is>
          <t>H</t>
        </is>
      </c>
      <c r="U7" s="6" t="inlineStr">
        <is>
          <t>Ç</t>
        </is>
      </c>
      <c r="V7" s="6" t="inlineStr">
        <is>
          <t>Ç</t>
        </is>
      </c>
      <c r="W7" s="6" t="inlineStr">
        <is>
          <t>Ç</t>
        </is>
      </c>
      <c r="X7" s="6" t="inlineStr">
        <is>
          <t>Ç</t>
        </is>
      </c>
      <c r="Y7" s="6" t="inlineStr">
        <is>
          <t>Ç</t>
        </is>
      </c>
      <c r="Z7" s="6" t="inlineStr">
        <is>
          <t>Ç</t>
        </is>
      </c>
      <c r="AA7" s="6" t="inlineStr">
        <is>
          <t>H</t>
        </is>
      </c>
      <c r="AB7" s="6" t="inlineStr">
        <is>
          <t>Ç</t>
        </is>
      </c>
      <c r="AC7" s="6" t="inlineStr">
        <is>
          <t>Ç</t>
        </is>
      </c>
      <c r="AD7" s="6" t="inlineStr">
        <is>
          <t>T</t>
        </is>
      </c>
      <c r="AE7" s="6" t="inlineStr">
        <is>
          <t>Ç</t>
        </is>
      </c>
      <c r="AF7" s="6" t="inlineStr">
        <is>
          <t>Ç</t>
        </is>
      </c>
      <c r="AG7" s="7">
        <f>COUNTIF(B7:AF7,"Ç")</f>
        <v/>
      </c>
      <c r="AH7" s="7">
        <f>COUNTIF(B7:AF7,"İ")</f>
        <v/>
      </c>
      <c r="AI7" s="7">
        <f>COUNTIF(B7:AF7,"R")</f>
        <v/>
      </c>
      <c r="AJ7" s="7">
        <f>COUNTIF(B7:AF7,"Ü")</f>
        <v/>
      </c>
      <c r="AK7" s="7">
        <f>COUNTIF(B7:AF7,"M")</f>
        <v/>
      </c>
      <c r="AL7" s="7">
        <f>COUNTIF(B7:AF7,"H")</f>
        <v/>
      </c>
      <c r="AM7" s="7">
        <f>COUNTIF(B7:AF7,"T")</f>
        <v/>
      </c>
      <c r="AN7" s="7">
        <f>COUNTIF(B7:AF7,"D")</f>
        <v/>
      </c>
      <c r="AO7" s="6" t="n"/>
    </row>
    <row r="8">
      <c r="A8" s="5" t="inlineStr">
        <is>
          <t>Deniz Aydın</t>
        </is>
      </c>
      <c r="B8" s="6" t="inlineStr">
        <is>
          <t>Ç</t>
        </is>
      </c>
      <c r="C8" s="6" t="inlineStr">
        <is>
          <t>Ç</t>
        </is>
      </c>
      <c r="D8" s="6" t="inlineStr">
        <is>
          <t>Ç</t>
        </is>
      </c>
      <c r="E8" s="6" t="inlineStr">
        <is>
          <t>H</t>
        </is>
      </c>
      <c r="F8" s="6" t="inlineStr">
        <is>
          <t>Ç</t>
        </is>
      </c>
      <c r="G8" s="6" t="inlineStr">
        <is>
          <t>Ç</t>
        </is>
      </c>
      <c r="H8" s="6" t="inlineStr">
        <is>
          <t>Ç</t>
        </is>
      </c>
      <c r="I8" s="6" t="inlineStr">
        <is>
          <t>Ç</t>
        </is>
      </c>
      <c r="J8" s="6" t="inlineStr">
        <is>
          <t>Ç</t>
        </is>
      </c>
      <c r="K8" s="6" t="inlineStr">
        <is>
          <t>Ç</t>
        </is>
      </c>
      <c r="L8" s="6" t="inlineStr">
        <is>
          <t>H</t>
        </is>
      </c>
      <c r="M8" s="6" t="inlineStr">
        <is>
          <t>Ç</t>
        </is>
      </c>
      <c r="N8" s="6" t="inlineStr">
        <is>
          <t>Ç</t>
        </is>
      </c>
      <c r="O8" s="6" t="inlineStr">
        <is>
          <t>Ç</t>
        </is>
      </c>
      <c r="P8" s="6" t="inlineStr">
        <is>
          <t>Ç</t>
        </is>
      </c>
      <c r="Q8" s="6" t="inlineStr">
        <is>
          <t>Ç</t>
        </is>
      </c>
      <c r="R8" s="6" t="inlineStr">
        <is>
          <t>Ç</t>
        </is>
      </c>
      <c r="S8" s="6" t="inlineStr">
        <is>
          <t>H</t>
        </is>
      </c>
      <c r="T8" s="6" t="inlineStr">
        <is>
          <t>Ç</t>
        </is>
      </c>
      <c r="U8" s="6" t="inlineStr">
        <is>
          <t>R</t>
        </is>
      </c>
      <c r="V8" s="6" t="inlineStr">
        <is>
          <t>R</t>
        </is>
      </c>
      <c r="W8" s="6" t="inlineStr">
        <is>
          <t>Ç</t>
        </is>
      </c>
      <c r="X8" s="6" t="inlineStr">
        <is>
          <t>Ç</t>
        </is>
      </c>
      <c r="Y8" s="6" t="inlineStr">
        <is>
          <t>Ç</t>
        </is>
      </c>
      <c r="Z8" s="6" t="inlineStr">
        <is>
          <t>H</t>
        </is>
      </c>
      <c r="AA8" s="6" t="inlineStr">
        <is>
          <t>Ç</t>
        </is>
      </c>
      <c r="AB8" s="6" t="inlineStr">
        <is>
          <t>Ç</t>
        </is>
      </c>
      <c r="AC8" s="6" t="inlineStr">
        <is>
          <t>Ç</t>
        </is>
      </c>
      <c r="AD8" s="6" t="inlineStr">
        <is>
          <t>T</t>
        </is>
      </c>
      <c r="AE8" s="6" t="inlineStr">
        <is>
          <t>Ç</t>
        </is>
      </c>
      <c r="AF8" s="6" t="inlineStr">
        <is>
          <t>Ç</t>
        </is>
      </c>
      <c r="AG8" s="7">
        <f>COUNTIF(B8:AF8,"Ç")</f>
        <v/>
      </c>
      <c r="AH8" s="7">
        <f>COUNTIF(B8:AF8,"İ")</f>
        <v/>
      </c>
      <c r="AI8" s="7">
        <f>COUNTIF(B8:AF8,"R")</f>
        <v/>
      </c>
      <c r="AJ8" s="7">
        <f>COUNTIF(B8:AF8,"Ü")</f>
        <v/>
      </c>
      <c r="AK8" s="7">
        <f>COUNTIF(B8:AF8,"M")</f>
        <v/>
      </c>
      <c r="AL8" s="7">
        <f>COUNTIF(B8:AF8,"H")</f>
        <v/>
      </c>
      <c r="AM8" s="7">
        <f>COUNTIF(B8:AF8,"T")</f>
        <v/>
      </c>
      <c r="AN8" s="7">
        <f>COUNTIF(B8:AF8,"D")</f>
        <v/>
      </c>
      <c r="AO8" s="6" t="n">
        <v>6</v>
      </c>
    </row>
    <row r="9">
      <c r="A9" s="5" t="inlineStr">
        <is>
          <t>Can Demir</t>
        </is>
      </c>
      <c r="B9" s="6" t="inlineStr">
        <is>
          <t>Ç</t>
        </is>
      </c>
      <c r="C9" s="6" t="inlineStr">
        <is>
          <t>Ç</t>
        </is>
      </c>
      <c r="D9" s="6" t="inlineStr">
        <is>
          <t>Ç</t>
        </is>
      </c>
      <c r="E9" s="6" t="inlineStr">
        <is>
          <t>Ç</t>
        </is>
      </c>
      <c r="F9" s="6" t="inlineStr">
        <is>
          <t>Ç</t>
        </is>
      </c>
      <c r="G9" s="6" t="inlineStr">
        <is>
          <t>Ç</t>
        </is>
      </c>
      <c r="H9" s="6" t="inlineStr">
        <is>
          <t>H</t>
        </is>
      </c>
      <c r="I9" s="6" t="inlineStr">
        <is>
          <t>Ç</t>
        </is>
      </c>
      <c r="J9" s="6" t="inlineStr">
        <is>
          <t>Ç</t>
        </is>
      </c>
      <c r="K9" s="6" t="inlineStr">
        <is>
          <t>Ç</t>
        </is>
      </c>
      <c r="L9" s="6" t="inlineStr">
        <is>
          <t>Ç</t>
        </is>
      </c>
      <c r="M9" s="6" t="inlineStr">
        <is>
          <t>Ç</t>
        </is>
      </c>
      <c r="N9" s="6" t="inlineStr">
        <is>
          <t>Ç</t>
        </is>
      </c>
      <c r="O9" s="6" t="inlineStr">
        <is>
          <t>H</t>
        </is>
      </c>
      <c r="P9" s="6" t="inlineStr">
        <is>
          <t>Ç</t>
        </is>
      </c>
      <c r="Q9" s="6" t="inlineStr">
        <is>
          <t>Ç</t>
        </is>
      </c>
      <c r="R9" s="6" t="inlineStr">
        <is>
          <t>Ç</t>
        </is>
      </c>
      <c r="S9" s="6" t="inlineStr">
        <is>
          <t>Ç</t>
        </is>
      </c>
      <c r="T9" s="6" t="inlineStr">
        <is>
          <t>Ç</t>
        </is>
      </c>
      <c r="U9" s="6" t="inlineStr">
        <is>
          <t>Ç</t>
        </is>
      </c>
      <c r="V9" s="6" t="inlineStr">
        <is>
          <t>H</t>
        </is>
      </c>
      <c r="W9" s="6" t="inlineStr">
        <is>
          <t>Ç</t>
        </is>
      </c>
      <c r="X9" s="6" t="inlineStr">
        <is>
          <t>Ç</t>
        </is>
      </c>
      <c r="Y9" s="6" t="inlineStr">
        <is>
          <t>Ç</t>
        </is>
      </c>
      <c r="Z9" s="6" t="inlineStr">
        <is>
          <t>Ç</t>
        </is>
      </c>
      <c r="AA9" s="6" t="inlineStr">
        <is>
          <t>Ç</t>
        </is>
      </c>
      <c r="AB9" s="6" t="inlineStr">
        <is>
          <t>Ç</t>
        </is>
      </c>
      <c r="AC9" s="6" t="inlineStr">
        <is>
          <t>H</t>
        </is>
      </c>
      <c r="AD9" s="6" t="inlineStr">
        <is>
          <t>Ç</t>
        </is>
      </c>
      <c r="AE9" s="6" t="inlineStr">
        <is>
          <t>Ç</t>
        </is>
      </c>
      <c r="AF9" s="6" t="inlineStr">
        <is>
          <t>Ç</t>
        </is>
      </c>
      <c r="AG9" s="7">
        <f>COUNTIF(B9:AF9,"Ç")</f>
        <v/>
      </c>
      <c r="AH9" s="7">
        <f>COUNTIF(B9:AF9,"İ")</f>
        <v/>
      </c>
      <c r="AI9" s="7">
        <f>COUNTIF(B9:AF9,"R")</f>
        <v/>
      </c>
      <c r="AJ9" s="7">
        <f>COUNTIF(B9:AF9,"Ü")</f>
        <v/>
      </c>
      <c r="AK9" s="7">
        <f>COUNTIF(B9:AF9,"M")</f>
        <v/>
      </c>
      <c r="AL9" s="7">
        <f>COUNTIF(B9:AF9,"H")</f>
        <v/>
      </c>
      <c r="AM9" s="7">
        <f>COUNTIF(B9:AF9,"T")</f>
        <v/>
      </c>
      <c r="AN9" s="7">
        <f>COUNTIF(B9:AF9,"D")</f>
        <v/>
      </c>
      <c r="AO9" s="6" t="n">
        <v>8</v>
      </c>
    </row>
    <row r="10">
      <c r="A10" s="5" t="inlineStr">
        <is>
          <t>Selin Kara</t>
        </is>
      </c>
      <c r="B10" s="6" t="inlineStr">
        <is>
          <t>H</t>
        </is>
      </c>
      <c r="C10" s="6" t="inlineStr">
        <is>
          <t>Ç</t>
        </is>
      </c>
      <c r="D10" s="6" t="inlineStr">
        <is>
          <t>Ç</t>
        </is>
      </c>
      <c r="E10" s="6" t="inlineStr">
        <is>
          <t>Ç</t>
        </is>
      </c>
      <c r="F10" s="6" t="inlineStr">
        <is>
          <t>Ç</t>
        </is>
      </c>
      <c r="G10" s="6" t="inlineStr">
        <is>
          <t>Ç</t>
        </is>
      </c>
      <c r="H10" s="6" t="inlineStr">
        <is>
          <t>Ç</t>
        </is>
      </c>
      <c r="I10" s="6" t="inlineStr">
        <is>
          <t>H</t>
        </is>
      </c>
      <c r="J10" s="6" t="inlineStr">
        <is>
          <t>M</t>
        </is>
      </c>
      <c r="K10" s="6" t="inlineStr">
        <is>
          <t>Ç</t>
        </is>
      </c>
      <c r="L10" s="6" t="inlineStr">
        <is>
          <t>Ç</t>
        </is>
      </c>
      <c r="M10" s="6" t="inlineStr">
        <is>
          <t>Ç</t>
        </is>
      </c>
      <c r="N10" s="6" t="inlineStr">
        <is>
          <t>Ç</t>
        </is>
      </c>
      <c r="O10" s="6" t="inlineStr">
        <is>
          <t>Ç</t>
        </is>
      </c>
      <c r="P10" s="6" t="inlineStr">
        <is>
          <t>H</t>
        </is>
      </c>
      <c r="Q10" s="6" t="inlineStr">
        <is>
          <t>Ç</t>
        </is>
      </c>
      <c r="R10" s="6" t="inlineStr">
        <is>
          <t>Ç</t>
        </is>
      </c>
      <c r="S10" s="6" t="inlineStr">
        <is>
          <t>Ç</t>
        </is>
      </c>
      <c r="T10" s="6" t="inlineStr">
        <is>
          <t>Ç</t>
        </is>
      </c>
      <c r="U10" s="6" t="inlineStr">
        <is>
          <t>Ç</t>
        </is>
      </c>
      <c r="V10" s="6" t="inlineStr">
        <is>
          <t>Ç</t>
        </is>
      </c>
      <c r="W10" s="6" t="inlineStr">
        <is>
          <t>H</t>
        </is>
      </c>
      <c r="X10" s="6" t="inlineStr">
        <is>
          <t>Ü</t>
        </is>
      </c>
      <c r="Y10" s="6" t="inlineStr">
        <is>
          <t>Ç</t>
        </is>
      </c>
      <c r="Z10" s="6" t="inlineStr">
        <is>
          <t>Ç</t>
        </is>
      </c>
      <c r="AA10" s="6" t="inlineStr">
        <is>
          <t>Ç</t>
        </is>
      </c>
      <c r="AB10" s="6" t="inlineStr">
        <is>
          <t>Ç</t>
        </is>
      </c>
      <c r="AC10" s="6" t="inlineStr">
        <is>
          <t>Ç</t>
        </is>
      </c>
      <c r="AD10" s="6" t="inlineStr">
        <is>
          <t>T</t>
        </is>
      </c>
      <c r="AE10" s="6" t="inlineStr">
        <is>
          <t>Ç</t>
        </is>
      </c>
      <c r="AF10" s="6" t="inlineStr">
        <is>
          <t>Ç</t>
        </is>
      </c>
      <c r="AG10" s="7">
        <f>COUNTIF(B10:AF10,"Ç")</f>
        <v/>
      </c>
      <c r="AH10" s="7">
        <f>COUNTIF(B10:AF10,"İ")</f>
        <v/>
      </c>
      <c r="AI10" s="7">
        <f>COUNTIF(B10:AF10,"R")</f>
        <v/>
      </c>
      <c r="AJ10" s="7">
        <f>COUNTIF(B10:AF10,"Ü")</f>
        <v/>
      </c>
      <c r="AK10" s="7">
        <f>COUNTIF(B10:AF10,"M")</f>
        <v/>
      </c>
      <c r="AL10" s="7">
        <f>COUNTIF(B10:AF10,"H")</f>
        <v/>
      </c>
      <c r="AM10" s="7">
        <f>COUNTIF(B10:AF10,"T")</f>
        <v/>
      </c>
      <c r="AN10" s="7">
        <f>COUNTIF(B10:AF10,"D")</f>
        <v/>
      </c>
      <c r="AO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7">
        <f>COUNTIF(B11:AF11,"Ç")</f>
        <v/>
      </c>
      <c r="AH11" s="7">
        <f>COUNTIF(B11:AF11,"İ")</f>
        <v/>
      </c>
      <c r="AI11" s="7">
        <f>COUNTIF(B11:AF11,"R")</f>
        <v/>
      </c>
      <c r="AJ11" s="7">
        <f>COUNTIF(B11:AF11,"Ü")</f>
        <v/>
      </c>
      <c r="AK11" s="7">
        <f>COUNTIF(B11:AF11,"M")</f>
        <v/>
      </c>
      <c r="AL11" s="7">
        <f>COUNTIF(B11:AF11,"H")</f>
        <v/>
      </c>
      <c r="AM11" s="7">
        <f>COUNTIF(B11:AF11,"T")</f>
        <v/>
      </c>
      <c r="AN11" s="7">
        <f>COUNTIF(B11:AF11,"D")</f>
        <v/>
      </c>
      <c r="AO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7">
        <f>COUNTIF(B12:AF12,"Ç")</f>
        <v/>
      </c>
      <c r="AH12" s="7">
        <f>COUNTIF(B12:AF12,"İ")</f>
        <v/>
      </c>
      <c r="AI12" s="7">
        <f>COUNTIF(B12:AF12,"R")</f>
        <v/>
      </c>
      <c r="AJ12" s="7">
        <f>COUNTIF(B12:AF12,"Ü")</f>
        <v/>
      </c>
      <c r="AK12" s="7">
        <f>COUNTIF(B12:AF12,"M")</f>
        <v/>
      </c>
      <c r="AL12" s="7">
        <f>COUNTIF(B12:AF12,"H")</f>
        <v/>
      </c>
      <c r="AM12" s="7">
        <f>COUNTIF(B12:AF12,"T")</f>
        <v/>
      </c>
      <c r="AN12" s="7">
        <f>COUNTIF(B12:AF12,"D")</f>
        <v/>
      </c>
      <c r="AO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7">
        <f>COUNTIF(B13:AF13,"Ç")</f>
        <v/>
      </c>
      <c r="AH13" s="7">
        <f>COUNTIF(B13:AF13,"İ")</f>
        <v/>
      </c>
      <c r="AI13" s="7">
        <f>COUNTIF(B13:AF13,"R")</f>
        <v/>
      </c>
      <c r="AJ13" s="7">
        <f>COUNTIF(B13:AF13,"Ü")</f>
        <v/>
      </c>
      <c r="AK13" s="7">
        <f>COUNTIF(B13:AF13,"M")</f>
        <v/>
      </c>
      <c r="AL13" s="7">
        <f>COUNTIF(B13:AF13,"H")</f>
        <v/>
      </c>
      <c r="AM13" s="7">
        <f>COUNTIF(B13:AF13,"T")</f>
        <v/>
      </c>
      <c r="AN13" s="7">
        <f>COUNTIF(B13:AF13,"D")</f>
        <v/>
      </c>
      <c r="AO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7">
        <f>COUNTIF(B14:AF14,"Ç")</f>
        <v/>
      </c>
      <c r="AH14" s="7">
        <f>COUNTIF(B14:AF14,"İ")</f>
        <v/>
      </c>
      <c r="AI14" s="7">
        <f>COUNTIF(B14:AF14,"R")</f>
        <v/>
      </c>
      <c r="AJ14" s="7">
        <f>COUNTIF(B14:AF14,"Ü")</f>
        <v/>
      </c>
      <c r="AK14" s="7">
        <f>COUNTIF(B14:AF14,"M")</f>
        <v/>
      </c>
      <c r="AL14" s="7">
        <f>COUNTIF(B14:AF14,"H")</f>
        <v/>
      </c>
      <c r="AM14" s="7">
        <f>COUNTIF(B14:AF14,"T")</f>
        <v/>
      </c>
      <c r="AN14" s="7">
        <f>COUNTIF(B14:AF14,"D")</f>
        <v/>
      </c>
      <c r="AO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7">
        <f>COUNTIF(B15:AF15,"Ç")</f>
        <v/>
      </c>
      <c r="AH15" s="7">
        <f>COUNTIF(B15:AF15,"İ")</f>
        <v/>
      </c>
      <c r="AI15" s="7">
        <f>COUNTIF(B15:AF15,"R")</f>
        <v/>
      </c>
      <c r="AJ15" s="7">
        <f>COUNTIF(B15:AF15,"Ü")</f>
        <v/>
      </c>
      <c r="AK15" s="7">
        <f>COUNTIF(B15:AF15,"M")</f>
        <v/>
      </c>
      <c r="AL15" s="7">
        <f>COUNTIF(B15:AF15,"H")</f>
        <v/>
      </c>
      <c r="AM15" s="7">
        <f>COUNTIF(B15:AF15,"T")</f>
        <v/>
      </c>
      <c r="AN15" s="7">
        <f>COUNTIF(B15:AF15,"D")</f>
        <v/>
      </c>
      <c r="AO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7">
        <f>COUNTIF(B16:AF16,"Ç")</f>
        <v/>
      </c>
      <c r="AH16" s="7">
        <f>COUNTIF(B16:AF16,"İ")</f>
        <v/>
      </c>
      <c r="AI16" s="7">
        <f>COUNTIF(B16:AF16,"R")</f>
        <v/>
      </c>
      <c r="AJ16" s="7">
        <f>COUNTIF(B16:AF16,"Ü")</f>
        <v/>
      </c>
      <c r="AK16" s="7">
        <f>COUNTIF(B16:AF16,"M")</f>
        <v/>
      </c>
      <c r="AL16" s="7">
        <f>COUNTIF(B16:AF16,"H")</f>
        <v/>
      </c>
      <c r="AM16" s="7">
        <f>COUNTIF(B16:AF16,"T")</f>
        <v/>
      </c>
      <c r="AN16" s="7">
        <f>COUNTIF(B16:AF16,"D")</f>
        <v/>
      </c>
      <c r="AO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7">
        <f>COUNTIF(B17:AF17,"Ç")</f>
        <v/>
      </c>
      <c r="AH17" s="7">
        <f>COUNTIF(B17:AF17,"İ")</f>
        <v/>
      </c>
      <c r="AI17" s="7">
        <f>COUNTIF(B17:AF17,"R")</f>
        <v/>
      </c>
      <c r="AJ17" s="7">
        <f>COUNTIF(B17:AF17,"Ü")</f>
        <v/>
      </c>
      <c r="AK17" s="7">
        <f>COUNTIF(B17:AF17,"M")</f>
        <v/>
      </c>
      <c r="AL17" s="7">
        <f>COUNTIF(B17:AF17,"H")</f>
        <v/>
      </c>
      <c r="AM17" s="7">
        <f>COUNTIF(B17:AF17,"T")</f>
        <v/>
      </c>
      <c r="AN17" s="7">
        <f>COUNTIF(B17:AF17,"D")</f>
        <v/>
      </c>
      <c r="AO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7">
        <f>COUNTIF(B18:AF18,"Ç")</f>
        <v/>
      </c>
      <c r="AH18" s="7">
        <f>COUNTIF(B18:AF18,"İ")</f>
        <v/>
      </c>
      <c r="AI18" s="7">
        <f>COUNTIF(B18:AF18,"R")</f>
        <v/>
      </c>
      <c r="AJ18" s="7">
        <f>COUNTIF(B18:AF18,"Ü")</f>
        <v/>
      </c>
      <c r="AK18" s="7">
        <f>COUNTIF(B18:AF18,"M")</f>
        <v/>
      </c>
      <c r="AL18" s="7">
        <f>COUNTIF(B18:AF18,"H")</f>
        <v/>
      </c>
      <c r="AM18" s="7">
        <f>COUNTIF(B18:AF18,"T")</f>
        <v/>
      </c>
      <c r="AN18" s="7">
        <f>COUNTIF(B18:AF18,"D")</f>
        <v/>
      </c>
      <c r="AO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7">
        <f>COUNTIF(B19:AF19,"Ç")</f>
        <v/>
      </c>
      <c r="AH19" s="7">
        <f>COUNTIF(B19:AF19,"İ")</f>
        <v/>
      </c>
      <c r="AI19" s="7">
        <f>COUNTIF(B19:AF19,"R")</f>
        <v/>
      </c>
      <c r="AJ19" s="7">
        <f>COUNTIF(B19:AF19,"Ü")</f>
        <v/>
      </c>
      <c r="AK19" s="7">
        <f>COUNTIF(B19:AF19,"M")</f>
        <v/>
      </c>
      <c r="AL19" s="7">
        <f>COUNTIF(B19:AF19,"H")</f>
        <v/>
      </c>
      <c r="AM19" s="7">
        <f>COUNTIF(B19:AF19,"T")</f>
        <v/>
      </c>
      <c r="AN19" s="7">
        <f>COUNTIF(B19:AF19,"D")</f>
        <v/>
      </c>
      <c r="AO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7">
        <f>COUNTIF(B20:AF20,"Ç")</f>
        <v/>
      </c>
      <c r="AH20" s="7">
        <f>COUNTIF(B20:AF20,"İ")</f>
        <v/>
      </c>
      <c r="AI20" s="7">
        <f>COUNTIF(B20:AF20,"R")</f>
        <v/>
      </c>
      <c r="AJ20" s="7">
        <f>COUNTIF(B20:AF20,"Ü")</f>
        <v/>
      </c>
      <c r="AK20" s="7">
        <f>COUNTIF(B20:AF20,"M")</f>
        <v/>
      </c>
      <c r="AL20" s="7">
        <f>COUNTIF(B20:AF20,"H")</f>
        <v/>
      </c>
      <c r="AM20" s="7">
        <f>COUNTIF(B20:AF20,"T")</f>
        <v/>
      </c>
      <c r="AN20" s="7">
        <f>COUNTIF(B20:AF20,"D")</f>
        <v/>
      </c>
      <c r="AO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7">
        <f>COUNTIF(B21:AF21,"Ç")</f>
        <v/>
      </c>
      <c r="AH21" s="7">
        <f>COUNTIF(B21:AF21,"İ")</f>
        <v/>
      </c>
      <c r="AI21" s="7">
        <f>COUNTIF(B21:AF21,"R")</f>
        <v/>
      </c>
      <c r="AJ21" s="7">
        <f>COUNTIF(B21:AF21,"Ü")</f>
        <v/>
      </c>
      <c r="AK21" s="7">
        <f>COUNTIF(B21:AF21,"M")</f>
        <v/>
      </c>
      <c r="AL21" s="7">
        <f>COUNTIF(B21:AF21,"H")</f>
        <v/>
      </c>
      <c r="AM21" s="7">
        <f>COUNTIF(B21:AF21,"T")</f>
        <v/>
      </c>
      <c r="AN21" s="7">
        <f>COUNTIF(B21:AF21,"D")</f>
        <v/>
      </c>
      <c r="AO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7">
        <f>COUNTIF(B22:AF22,"Ç")</f>
        <v/>
      </c>
      <c r="AH22" s="7">
        <f>COUNTIF(B22:AF22,"İ")</f>
        <v/>
      </c>
      <c r="AI22" s="7">
        <f>COUNTIF(B22:AF22,"R")</f>
        <v/>
      </c>
      <c r="AJ22" s="7">
        <f>COUNTIF(B22:AF22,"Ü")</f>
        <v/>
      </c>
      <c r="AK22" s="7">
        <f>COUNTIF(B22:AF22,"M")</f>
        <v/>
      </c>
      <c r="AL22" s="7">
        <f>COUNTIF(B22:AF22,"H")</f>
        <v/>
      </c>
      <c r="AM22" s="7">
        <f>COUNTIF(B22:AF22,"T")</f>
        <v/>
      </c>
      <c r="AN22" s="7">
        <f>COUNTIF(B22:AF22,"D")</f>
        <v/>
      </c>
      <c r="AO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7">
        <f>COUNTIF(B23:AF23,"Ç")</f>
        <v/>
      </c>
      <c r="AH23" s="7">
        <f>COUNTIF(B23:AF23,"İ")</f>
        <v/>
      </c>
      <c r="AI23" s="7">
        <f>COUNTIF(B23:AF23,"R")</f>
        <v/>
      </c>
      <c r="AJ23" s="7">
        <f>COUNTIF(B23:AF23,"Ü")</f>
        <v/>
      </c>
      <c r="AK23" s="7">
        <f>COUNTIF(B23:AF23,"M")</f>
        <v/>
      </c>
      <c r="AL23" s="7">
        <f>COUNTIF(B23:AF23,"H")</f>
        <v/>
      </c>
      <c r="AM23" s="7">
        <f>COUNTIF(B23:AF23,"T")</f>
        <v/>
      </c>
      <c r="AN23" s="7">
        <f>COUNTIF(B23:AF23,"D")</f>
        <v/>
      </c>
      <c r="AO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7">
        <f>COUNTIF(B24:AF24,"Ç")</f>
        <v/>
      </c>
      <c r="AH24" s="7">
        <f>COUNTIF(B24:AF24,"İ")</f>
        <v/>
      </c>
      <c r="AI24" s="7">
        <f>COUNTIF(B24:AF24,"R")</f>
        <v/>
      </c>
      <c r="AJ24" s="7">
        <f>COUNTIF(B24:AF24,"Ü")</f>
        <v/>
      </c>
      <c r="AK24" s="7">
        <f>COUNTIF(B24:AF24,"M")</f>
        <v/>
      </c>
      <c r="AL24" s="7">
        <f>COUNTIF(B24:AF24,"H")</f>
        <v/>
      </c>
      <c r="AM24" s="7">
        <f>COUNTIF(B24:AF24,"T")</f>
        <v/>
      </c>
      <c r="AN24" s="7">
        <f>COUNTIF(B24:AF24,"D")</f>
        <v/>
      </c>
      <c r="AO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7">
        <f>COUNTIF(B25:AF25,"Ç")</f>
        <v/>
      </c>
      <c r="AH25" s="7">
        <f>COUNTIF(B25:AF25,"İ")</f>
        <v/>
      </c>
      <c r="AI25" s="7">
        <f>COUNTIF(B25:AF25,"R")</f>
        <v/>
      </c>
      <c r="AJ25" s="7">
        <f>COUNTIF(B25:AF25,"Ü")</f>
        <v/>
      </c>
      <c r="AK25" s="7">
        <f>COUNTIF(B25:AF25,"M")</f>
        <v/>
      </c>
      <c r="AL25" s="7">
        <f>COUNTIF(B25:AF25,"H")</f>
        <v/>
      </c>
      <c r="AM25" s="7">
        <f>COUNTIF(B25:AF25,"T")</f>
        <v/>
      </c>
      <c r="AN25" s="7">
        <f>COUNTIF(B25:AF25,"D")</f>
        <v/>
      </c>
      <c r="AO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7">
        <f>COUNTIF(B26:AF26,"Ç")</f>
        <v/>
      </c>
      <c r="AH26" s="7">
        <f>COUNTIF(B26:AF26,"İ")</f>
        <v/>
      </c>
      <c r="AI26" s="7">
        <f>COUNTIF(B26:AF26,"R")</f>
        <v/>
      </c>
      <c r="AJ26" s="7">
        <f>COUNTIF(B26:AF26,"Ü")</f>
        <v/>
      </c>
      <c r="AK26" s="7">
        <f>COUNTIF(B26:AF26,"M")</f>
        <v/>
      </c>
      <c r="AL26" s="7">
        <f>COUNTIF(B26:AF26,"H")</f>
        <v/>
      </c>
      <c r="AM26" s="7">
        <f>COUNTIF(B26:AF26,"T")</f>
        <v/>
      </c>
      <c r="AN26" s="7">
        <f>COUNTIF(B26:AF26,"D")</f>
        <v/>
      </c>
      <c r="AO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7">
        <f>COUNTIF(B27:AF27,"Ç")</f>
        <v/>
      </c>
      <c r="AH27" s="7">
        <f>COUNTIF(B27:AF27,"İ")</f>
        <v/>
      </c>
      <c r="AI27" s="7">
        <f>COUNTIF(B27:AF27,"R")</f>
        <v/>
      </c>
      <c r="AJ27" s="7">
        <f>COUNTIF(B27:AF27,"Ü")</f>
        <v/>
      </c>
      <c r="AK27" s="7">
        <f>COUNTIF(B27:AF27,"M")</f>
        <v/>
      </c>
      <c r="AL27" s="7">
        <f>COUNTIF(B27:AF27,"H")</f>
        <v/>
      </c>
      <c r="AM27" s="7">
        <f>COUNTIF(B27:AF27,"T")</f>
        <v/>
      </c>
      <c r="AN27" s="7">
        <f>COUNTIF(B27:AF27,"D")</f>
        <v/>
      </c>
      <c r="AO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7">
        <f>COUNTIF(B28:AF28,"Ç")</f>
        <v/>
      </c>
      <c r="AH28" s="7">
        <f>COUNTIF(B28:AF28,"İ")</f>
        <v/>
      </c>
      <c r="AI28" s="7">
        <f>COUNTIF(B28:AF28,"R")</f>
        <v/>
      </c>
      <c r="AJ28" s="7">
        <f>COUNTIF(B28:AF28,"Ü")</f>
        <v/>
      </c>
      <c r="AK28" s="7">
        <f>COUNTIF(B28:AF28,"M")</f>
        <v/>
      </c>
      <c r="AL28" s="7">
        <f>COUNTIF(B28:AF28,"H")</f>
        <v/>
      </c>
      <c r="AM28" s="7">
        <f>COUNTIF(B28:AF28,"T")</f>
        <v/>
      </c>
      <c r="AN28" s="7">
        <f>COUNTIF(B28:AF28,"D")</f>
        <v/>
      </c>
      <c r="AO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7">
        <f>COUNTIF(B29:AF29,"Ç")</f>
        <v/>
      </c>
      <c r="AH29" s="7">
        <f>COUNTIF(B29:AF29,"İ")</f>
        <v/>
      </c>
      <c r="AI29" s="7">
        <f>COUNTIF(B29:AF29,"R")</f>
        <v/>
      </c>
      <c r="AJ29" s="7">
        <f>COUNTIF(B29:AF29,"Ü")</f>
        <v/>
      </c>
      <c r="AK29" s="7">
        <f>COUNTIF(B29:AF29,"M")</f>
        <v/>
      </c>
      <c r="AL29" s="7">
        <f>COUNTIF(B29:AF29,"H")</f>
        <v/>
      </c>
      <c r="AM29" s="7">
        <f>COUNTIF(B29:AF29,"T")</f>
        <v/>
      </c>
      <c r="AN29" s="7">
        <f>COUNTIF(B29:AF29,"D")</f>
        <v/>
      </c>
      <c r="AO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7">
        <f>COUNTIF(B30:AF30,"Ç")</f>
        <v/>
      </c>
      <c r="AH30" s="7">
        <f>COUNTIF(B30:AF30,"İ")</f>
        <v/>
      </c>
      <c r="AI30" s="7">
        <f>COUNTIF(B30:AF30,"R")</f>
        <v/>
      </c>
      <c r="AJ30" s="7">
        <f>COUNTIF(B30:AF30,"Ü")</f>
        <v/>
      </c>
      <c r="AK30" s="7">
        <f>COUNTIF(B30:AF30,"M")</f>
        <v/>
      </c>
      <c r="AL30" s="7">
        <f>COUNTIF(B30:AF30,"H")</f>
        <v/>
      </c>
      <c r="AM30" s="7">
        <f>COUNTIF(B30:AF30,"T")</f>
        <v/>
      </c>
      <c r="AN30" s="7">
        <f>COUNTIF(B30:AF30,"D")</f>
        <v/>
      </c>
      <c r="AO30" s="6" t="n"/>
    </row>
    <row r="32">
      <c r="A32" s="2" t="inlineStr">
        <is>
          <t>Kodlar:</t>
        </is>
      </c>
      <c r="B32" t="inlineStr">
        <is>
          <t>Ç = Çalıştı   İ = Yıllık izin   R = Raporlu   Ü = Ücretsiz izin   M = Mazeret izni   H = Hafta tatili   T = Resmi tatil   D = Devamsız (gelmedi)</t>
        </is>
      </c>
    </row>
  </sheetData>
  <mergeCells count="15">
    <mergeCell ref="L2:M2"/>
    <mergeCell ref="S2:T2"/>
    <mergeCell ref="A4:A5"/>
    <mergeCell ref="J2:K2"/>
    <mergeCell ref="AN4:AN5"/>
    <mergeCell ref="AI4:AI5"/>
    <mergeCell ref="AG4:AG5"/>
    <mergeCell ref="B2:H2"/>
    <mergeCell ref="O2:R2"/>
    <mergeCell ref="AH4:AH5"/>
    <mergeCell ref="AJ4:AJ5"/>
    <mergeCell ref="AK4:AK5"/>
    <mergeCell ref="AM4:AM5"/>
    <mergeCell ref="AO4:AO5"/>
    <mergeCell ref="AL4:AL5"/>
  </mergeCells>
  <conditionalFormatting sqref="B6:AF30">
    <cfRule type="expression" priority="1" dxfId="0">
      <formula>OR(B$5="Paz",B$4="")</formula>
    </cfRule>
  </conditionalFormatting>
  <dataValidations count="1">
    <dataValidation sqref="B6:AF30" showDropDown="0" showInputMessage="0" showErrorMessage="1" allowBlank="1" errorTitle="Kod" error="Bu kodlardan birini yazın: Ç, İ, R, Ü, M, H, T, D." type="list">
      <formula1>"Ç,İ,R,Ü,M,H,T,D"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Aylık puantaj cetveli</t>
        </is>
      </c>
    </row>
    <row r="3">
      <c r="A3" s="8" t="inlineStr">
        <is>
          <t>1. “Puantaj” sayfasına işletmenizin adını, yılı ve ayı (1–12) yazın; günler ve haftanın günleri kendiliğinden gelir.</t>
        </is>
      </c>
    </row>
    <row r="4">
      <c r="A4" s="8" t="inlineStr">
        <is>
          <t>2. Her satıra bir çalışan yazın.</t>
        </is>
      </c>
    </row>
    <row r="5">
      <c r="A5" s="8" t="inlineStr">
        <is>
          <t>3. Her güne bir kod girin: Ç çalıştı, İ yıllık izin, R raporlu, Ü ücretsiz izin, M mazeret izni, H hafta tatili, T resmi tatil, D devamsız.</t>
        </is>
      </c>
    </row>
    <row r="6">
      <c r="A6" s="8" t="inlineStr">
        <is>
          <t>4. Sağdaki sütunlar her kodun kaç gün olduğunu kendiliğinden sayar.</t>
        </is>
      </c>
    </row>
    <row r="7">
      <c r="A7" s="8" t="inlineStr">
        <is>
          <t>5. Ay içindeki fazla mesai saatlerini “Fazla mesai (saat)” sütununa yazın. Fazla çalışma ücreti normal saat ücretinin yüzde elli fazlasıdır.</t>
        </is>
      </c>
    </row>
    <row r="8">
      <c r="A8" s="8" t="inlineStr">
        <is>
          <t>6. Pazarlar ve ayın dışında kalan günler gri görünür.</t>
        </is>
      </c>
    </row>
    <row r="9">
      <c r="A9" s="8" t="inlineStr">
        <is>
          <t>7. Ay bitince sayfayı kopyalayıp yeni ayı yazın.</t>
        </is>
      </c>
    </row>
    <row r="10">
      <c r="A10" s="8" t="inlineStr"/>
    </row>
    <row r="11">
      <c r="A11" s="8" t="inlineStr">
        <is>
          <t>Örnek dolu bir ay için “Örnek” sayfasına bakın.</t>
        </is>
      </c>
    </row>
    <row r="12">
      <c r="A12" s="8" t="inlineStr"/>
    </row>
    <row r="13">
      <c r="A13" s="8" t="inlineStr">
        <is>
          <t>Giriş ve çıkış saatlerini kâğıtta toplamak yerine telefonda tutmak isterseniz:</t>
        </is>
      </c>
    </row>
    <row r="14">
      <c r="A14" s="8" t="inlineStr">
        <is>
          <t>Shiftrio’da çalışanlar vardiyaya başlarken ve bitirirken uygulamaya dokunur; planlanan ve gerçek saatleri yan yana görürsünüz. 10 çalışana kadar ücretsiz.</t>
        </is>
      </c>
    </row>
    <row r="15">
      <c r="A15" s="9" t="inlineStr">
        <is>
          <t>https://shiftrio.com/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Shiftrio</dc:creator>
  <dc:title>Aylık puantaj cetveli</dc:title>
  <dcterms:created xsi:type="dcterms:W3CDTF">2026-10-01T00:00:00Z</dcterms:created>
  <dcterms:modified xsi:type="dcterms:W3CDTF">2026-10-04T17:16:34Z</dcterms:modified>
</cp:coreProperties>
</file>